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0" yWindow="2715" windowWidth="24090" windowHeight="9690" tabRatio="827"/>
  </bookViews>
  <sheets>
    <sheet name="市、县" sheetId="341" r:id="rId1"/>
  </sheets>
  <definedNames>
    <definedName name="_xlnm._FilterDatabase" localSheetId="0" hidden="1">市、县!$A$4:$M$175</definedName>
    <definedName name="_xlnm.Print_Titles" localSheetId="0">市、县!$4:$4</definedName>
  </definedNames>
  <calcPr calcId="144525" fullCalcOnLoad="1" fullPrecision="0"/>
  <fileRecoveryPr autoRecover="0"/>
</workbook>
</file>

<file path=xl/calcChain.xml><?xml version="1.0" encoding="utf-8"?>
<calcChain xmlns="http://schemas.openxmlformats.org/spreadsheetml/2006/main">
  <c r="C10" i="341" l="1"/>
  <c r="C12" i="341"/>
  <c r="B12" i="341" s="1"/>
  <c r="C13" i="341"/>
  <c r="C14" i="341"/>
  <c r="C15" i="341"/>
  <c r="C16" i="341"/>
  <c r="C17" i="341"/>
  <c r="B17" i="341" s="1"/>
  <c r="C18" i="341"/>
  <c r="C20" i="341"/>
  <c r="C21" i="341"/>
  <c r="B21" i="341" s="1"/>
  <c r="C22" i="341"/>
  <c r="C23" i="341"/>
  <c r="C24" i="341"/>
  <c r="C26" i="341"/>
  <c r="C28" i="341"/>
  <c r="C29" i="341"/>
  <c r="C30" i="341"/>
  <c r="C31" i="341"/>
  <c r="B31" i="341" s="1"/>
  <c r="C32" i="341"/>
  <c r="B32" i="341" s="1"/>
  <c r="C34" i="341"/>
  <c r="C35" i="341"/>
  <c r="C36" i="341"/>
  <c r="C37" i="341"/>
  <c r="B37" i="341" s="1"/>
  <c r="C38" i="341"/>
  <c r="C40" i="341"/>
  <c r="C42" i="341"/>
  <c r="B42" i="341" s="1"/>
  <c r="C43" i="341"/>
  <c r="C44" i="341"/>
  <c r="C45" i="341"/>
  <c r="C46" i="341"/>
  <c r="C47" i="341"/>
  <c r="B47" i="341" s="1"/>
  <c r="C49" i="341"/>
  <c r="C50" i="341"/>
  <c r="C51" i="341"/>
  <c r="C52" i="341"/>
  <c r="B52" i="341" s="1"/>
  <c r="C53" i="341"/>
  <c r="C54" i="341"/>
  <c r="C55" i="341"/>
  <c r="B55" i="341" s="1"/>
  <c r="C56" i="341"/>
  <c r="B56" i="341" s="1"/>
  <c r="C57" i="341"/>
  <c r="C58" i="341"/>
  <c r="C59" i="341"/>
  <c r="C61" i="341"/>
  <c r="C63" i="341"/>
  <c r="C64" i="341"/>
  <c r="C65" i="341"/>
  <c r="C67" i="341"/>
  <c r="C68" i="341"/>
  <c r="C69" i="341"/>
  <c r="C70" i="341"/>
  <c r="B70" i="341" s="1"/>
  <c r="C72" i="341"/>
  <c r="C74" i="341"/>
  <c r="C75" i="341"/>
  <c r="C76" i="341"/>
  <c r="B76" i="341" s="1"/>
  <c r="C78" i="341"/>
  <c r="C80" i="341"/>
  <c r="C82" i="341"/>
  <c r="B82" i="341" s="1"/>
  <c r="C83" i="341"/>
  <c r="C85" i="341"/>
  <c r="C86" i="341"/>
  <c r="B86" i="341"/>
  <c r="C88" i="341"/>
  <c r="C90" i="341"/>
  <c r="C91" i="341"/>
  <c r="C93" i="341"/>
  <c r="C94" i="341"/>
  <c r="B94" i="341" s="1"/>
  <c r="C96" i="341"/>
  <c r="C98" i="341"/>
  <c r="C99" i="341"/>
  <c r="C100" i="341"/>
  <c r="B100" i="341" s="1"/>
  <c r="C102" i="341"/>
  <c r="C103" i="341"/>
  <c r="C105" i="341"/>
  <c r="C107" i="341"/>
  <c r="C108" i="341"/>
  <c r="C110" i="341"/>
  <c r="C111" i="341"/>
  <c r="B111" i="341" s="1"/>
  <c r="C112" i="341"/>
  <c r="C113" i="341"/>
  <c r="C114" i="341"/>
  <c r="C116" i="341"/>
  <c r="C118" i="341"/>
  <c r="C119" i="341"/>
  <c r="C121" i="341"/>
  <c r="C122" i="341"/>
  <c r="C123" i="341"/>
  <c r="C125" i="341"/>
  <c r="C127" i="341"/>
  <c r="C128" i="341"/>
  <c r="C130" i="341"/>
  <c r="C131" i="341"/>
  <c r="C132" i="341"/>
  <c r="C133" i="341"/>
  <c r="C134" i="341"/>
  <c r="B134" i="341" s="1"/>
  <c r="C135" i="341"/>
  <c r="C136" i="341"/>
  <c r="C137" i="341"/>
  <c r="C138" i="341"/>
  <c r="C139" i="341"/>
  <c r="C141" i="341"/>
  <c r="C143" i="341"/>
  <c r="C144" i="341"/>
  <c r="C146" i="341"/>
  <c r="C147" i="341"/>
  <c r="C148" i="341"/>
  <c r="C149" i="341"/>
  <c r="C150" i="341"/>
  <c r="C151" i="341"/>
  <c r="B151" i="341" s="1"/>
  <c r="C152" i="341"/>
  <c r="C153" i="341"/>
  <c r="C154" i="341"/>
  <c r="C156" i="341"/>
  <c r="C158" i="341"/>
  <c r="C160" i="341"/>
  <c r="C161" i="341"/>
  <c r="C162" i="341"/>
  <c r="C163" i="341"/>
  <c r="C164" i="341"/>
  <c r="C166" i="341"/>
  <c r="C168" i="341"/>
  <c r="C170" i="341"/>
  <c r="C171" i="341"/>
  <c r="B171" i="341" s="1"/>
  <c r="C172" i="341"/>
  <c r="C173" i="341"/>
  <c r="C174" i="341"/>
  <c r="C175" i="341"/>
  <c r="B175" i="341" s="1"/>
  <c r="G12" i="341"/>
  <c r="G13" i="341"/>
  <c r="G14" i="341"/>
  <c r="B14" i="341" s="1"/>
  <c r="G15" i="341"/>
  <c r="B15" i="341"/>
  <c r="G16" i="341"/>
  <c r="G17" i="341"/>
  <c r="G18" i="341"/>
  <c r="B18" i="341"/>
  <c r="G20" i="341"/>
  <c r="B20" i="341" s="1"/>
  <c r="G21" i="341"/>
  <c r="G22" i="341"/>
  <c r="B22" i="341"/>
  <c r="G23" i="341"/>
  <c r="G24" i="341"/>
  <c r="B24" i="341"/>
  <c r="G26" i="341"/>
  <c r="G28" i="341"/>
  <c r="G29" i="341"/>
  <c r="B29" i="341" s="1"/>
  <c r="G30" i="341"/>
  <c r="B30" i="341" s="1"/>
  <c r="G31" i="341"/>
  <c r="G32" i="341"/>
  <c r="G34" i="341"/>
  <c r="G35" i="341"/>
  <c r="G36" i="341"/>
  <c r="B36" i="341" s="1"/>
  <c r="G37" i="341"/>
  <c r="G38" i="341"/>
  <c r="B38" i="341"/>
  <c r="G40" i="341"/>
  <c r="B40" i="341" s="1"/>
  <c r="G42" i="341"/>
  <c r="G43" i="341"/>
  <c r="B43" i="341"/>
  <c r="G44" i="341"/>
  <c r="B44" i="341"/>
  <c r="G45" i="341"/>
  <c r="G46" i="341"/>
  <c r="G47" i="341"/>
  <c r="G49" i="341"/>
  <c r="G50" i="341"/>
  <c r="B50" i="341" s="1"/>
  <c r="G51" i="341"/>
  <c r="B51" i="341"/>
  <c r="G52" i="341"/>
  <c r="G53" i="341"/>
  <c r="G54" i="341"/>
  <c r="B54" i="341"/>
  <c r="G55" i="341"/>
  <c r="G56" i="341"/>
  <c r="G57" i="341"/>
  <c r="B57" i="341" s="1"/>
  <c r="G58" i="341"/>
  <c r="B58" i="341"/>
  <c r="G59" i="341"/>
  <c r="G61" i="341"/>
  <c r="G63" i="341"/>
  <c r="B63" i="341" s="1"/>
  <c r="G64" i="341"/>
  <c r="B64" i="341"/>
  <c r="G65" i="341"/>
  <c r="B65" i="341" s="1"/>
  <c r="G67" i="341"/>
  <c r="G68" i="341"/>
  <c r="B68" i="341" s="1"/>
  <c r="G69" i="341"/>
  <c r="B69" i="341" s="1"/>
  <c r="G70" i="341"/>
  <c r="G72" i="341"/>
  <c r="B72" i="341"/>
  <c r="G74" i="341"/>
  <c r="B74" i="341"/>
  <c r="G75" i="341"/>
  <c r="B75" i="341"/>
  <c r="G76" i="341"/>
  <c r="G78" i="341"/>
  <c r="G80" i="341"/>
  <c r="B80" i="341" s="1"/>
  <c r="G82" i="341"/>
  <c r="G83" i="341"/>
  <c r="G85" i="341"/>
  <c r="B85" i="341" s="1"/>
  <c r="G86" i="341"/>
  <c r="G88" i="341"/>
  <c r="G90" i="341"/>
  <c r="B90" i="341" s="1"/>
  <c r="G91" i="341"/>
  <c r="G93" i="341"/>
  <c r="B93" i="341"/>
  <c r="G94" i="341"/>
  <c r="G96" i="341"/>
  <c r="B96" i="341" s="1"/>
  <c r="G98" i="341"/>
  <c r="G99" i="341"/>
  <c r="G100" i="341"/>
  <c r="G102" i="341"/>
  <c r="B102" i="341" s="1"/>
  <c r="G103" i="341"/>
  <c r="B103" i="341" s="1"/>
  <c r="G105" i="341"/>
  <c r="G107" i="341"/>
  <c r="B107" i="341"/>
  <c r="G108" i="341"/>
  <c r="B108" i="341" s="1"/>
  <c r="G110" i="341"/>
  <c r="G111" i="341"/>
  <c r="G112" i="341"/>
  <c r="G113" i="341"/>
  <c r="B113" i="341" s="1"/>
  <c r="G114" i="341"/>
  <c r="B114" i="341"/>
  <c r="G116" i="341"/>
  <c r="G118" i="341"/>
  <c r="G119" i="341"/>
  <c r="G121" i="341"/>
  <c r="B121" i="341" s="1"/>
  <c r="G122" i="341"/>
  <c r="G123" i="341"/>
  <c r="B123" i="341"/>
  <c r="G125" i="341"/>
  <c r="B125" i="341" s="1"/>
  <c r="G127" i="341"/>
  <c r="G128" i="341"/>
  <c r="G130" i="341"/>
  <c r="B130" i="341" s="1"/>
  <c r="G131" i="341"/>
  <c r="G132" i="341"/>
  <c r="B132" i="341"/>
  <c r="G133" i="341"/>
  <c r="B133" i="341" s="1"/>
  <c r="G134" i="341"/>
  <c r="G135" i="341"/>
  <c r="B135" i="341"/>
  <c r="G136" i="341"/>
  <c r="B136" i="341"/>
  <c r="G137" i="341"/>
  <c r="G138" i="341"/>
  <c r="G139" i="341"/>
  <c r="G141" i="341"/>
  <c r="G143" i="341"/>
  <c r="G144" i="341"/>
  <c r="B144" i="341"/>
  <c r="G146" i="341"/>
  <c r="B146" i="341" s="1"/>
  <c r="G147" i="341"/>
  <c r="B147" i="341"/>
  <c r="G148" i="341"/>
  <c r="B148" i="341" s="1"/>
  <c r="G149" i="341"/>
  <c r="B149" i="341"/>
  <c r="G150" i="341"/>
  <c r="B150" i="341"/>
  <c r="G151" i="341"/>
  <c r="G152" i="341"/>
  <c r="G153" i="341"/>
  <c r="B153" i="341" s="1"/>
  <c r="G154" i="341"/>
  <c r="B154" i="341"/>
  <c r="G156" i="341"/>
  <c r="B156" i="341" s="1"/>
  <c r="G158" i="341"/>
  <c r="B158" i="341"/>
  <c r="G160" i="341"/>
  <c r="B160" i="341"/>
  <c r="G161" i="341"/>
  <c r="G162" i="341"/>
  <c r="B162" i="341"/>
  <c r="G163" i="341"/>
  <c r="B163" i="341" s="1"/>
  <c r="G164" i="341"/>
  <c r="B164" i="341"/>
  <c r="G166" i="341"/>
  <c r="G168" i="341"/>
  <c r="B168" i="341"/>
  <c r="G170" i="341"/>
  <c r="B170" i="341" s="1"/>
  <c r="G171" i="341"/>
  <c r="G172" i="341"/>
  <c r="G173" i="341"/>
  <c r="G174" i="341"/>
  <c r="G175" i="341"/>
  <c r="G10" i="341"/>
  <c r="E169" i="341"/>
  <c r="E167" i="341"/>
  <c r="E159" i="341"/>
  <c r="E157" i="341"/>
  <c r="E145" i="341"/>
  <c r="E142" i="341"/>
  <c r="E129" i="341"/>
  <c r="E126" i="341"/>
  <c r="E7" i="341" s="1"/>
  <c r="E120" i="341"/>
  <c r="E117" i="341"/>
  <c r="E115" i="341"/>
  <c r="E109" i="341"/>
  <c r="E106" i="341"/>
  <c r="E101" i="341"/>
  <c r="E97" i="341"/>
  <c r="E92" i="341"/>
  <c r="E87" i="341" s="1"/>
  <c r="E89" i="341"/>
  <c r="E84" i="341"/>
  <c r="E81" i="341"/>
  <c r="E79" i="341" s="1"/>
  <c r="E77" i="341"/>
  <c r="E73" i="341"/>
  <c r="E71" i="341" s="1"/>
  <c r="E62" i="341"/>
  <c r="E66" i="341"/>
  <c r="E6" i="341"/>
  <c r="E11" i="341"/>
  <c r="E19" i="341"/>
  <c r="E27" i="341"/>
  <c r="E33" i="341"/>
  <c r="E41" i="341"/>
  <c r="E48" i="341"/>
  <c r="L169" i="341"/>
  <c r="L165" i="341" s="1"/>
  <c r="L167" i="341"/>
  <c r="L159" i="341"/>
  <c r="L157" i="341"/>
  <c r="L145" i="341"/>
  <c r="L142" i="341"/>
  <c r="L129" i="341"/>
  <c r="L126" i="341"/>
  <c r="L120" i="341"/>
  <c r="L117" i="341"/>
  <c r="L115" i="341" s="1"/>
  <c r="L109" i="341"/>
  <c r="L106" i="341"/>
  <c r="L101" i="341"/>
  <c r="L97" i="341"/>
  <c r="L95" i="341" s="1"/>
  <c r="L92" i="341"/>
  <c r="L89" i="341"/>
  <c r="G89" i="341" s="1"/>
  <c r="L84" i="341"/>
  <c r="L79" i="341" s="1"/>
  <c r="L81" i="341"/>
  <c r="L77" i="341"/>
  <c r="L71" i="341" s="1"/>
  <c r="L73" i="341"/>
  <c r="L66" i="341"/>
  <c r="L60" i="341"/>
  <c r="L62" i="341"/>
  <c r="L48" i="341"/>
  <c r="L41" i="341"/>
  <c r="L33" i="341"/>
  <c r="L27" i="341"/>
  <c r="L19" i="341"/>
  <c r="L9" i="341"/>
  <c r="L11" i="341"/>
  <c r="L6" i="341"/>
  <c r="K169" i="341"/>
  <c r="K167" i="341"/>
  <c r="K165" i="341" s="1"/>
  <c r="K159" i="341"/>
  <c r="K157" i="341"/>
  <c r="K142" i="341"/>
  <c r="K140" i="341"/>
  <c r="K129" i="341"/>
  <c r="K126" i="341"/>
  <c r="K109" i="341"/>
  <c r="K117" i="341"/>
  <c r="K115" i="341" s="1"/>
  <c r="K106" i="341"/>
  <c r="K101" i="341"/>
  <c r="K97" i="341"/>
  <c r="K95" i="341" s="1"/>
  <c r="K92" i="341"/>
  <c r="K89" i="341"/>
  <c r="K87" i="341"/>
  <c r="K81" i="341"/>
  <c r="K79" i="341" s="1"/>
  <c r="K77" i="341"/>
  <c r="K73" i="341"/>
  <c r="G73" i="341" s="1"/>
  <c r="B73" i="341" s="1"/>
  <c r="K66" i="341"/>
  <c r="K62" i="341"/>
  <c r="K48" i="341"/>
  <c r="K41" i="341"/>
  <c r="K27" i="341"/>
  <c r="K33" i="341"/>
  <c r="K25" i="341" s="1"/>
  <c r="K19" i="341"/>
  <c r="G19" i="341" s="1"/>
  <c r="K11" i="341"/>
  <c r="K9" i="341" s="1"/>
  <c r="K6" i="341"/>
  <c r="J169" i="341"/>
  <c r="J167" i="341"/>
  <c r="J159" i="341"/>
  <c r="J157" i="341"/>
  <c r="J155" i="341" s="1"/>
  <c r="J145" i="341"/>
  <c r="J140" i="341" s="1"/>
  <c r="J142" i="341"/>
  <c r="J129" i="341"/>
  <c r="J126" i="341"/>
  <c r="J124" i="341"/>
  <c r="J120" i="341"/>
  <c r="J117" i="341"/>
  <c r="J115" i="341"/>
  <c r="J109" i="341"/>
  <c r="J106" i="341"/>
  <c r="J101" i="341"/>
  <c r="J97" i="341"/>
  <c r="J92" i="341"/>
  <c r="J87" i="341" s="1"/>
  <c r="J89" i="341"/>
  <c r="D169" i="341"/>
  <c r="C169" i="341" s="1"/>
  <c r="D167" i="341"/>
  <c r="D159" i="341"/>
  <c r="D157" i="341"/>
  <c r="C157" i="341" s="1"/>
  <c r="D155" i="341"/>
  <c r="D145" i="341"/>
  <c r="D142" i="341"/>
  <c r="D140" i="341" s="1"/>
  <c r="D129" i="341"/>
  <c r="D126" i="341"/>
  <c r="D124" i="341" s="1"/>
  <c r="D120" i="341"/>
  <c r="C120" i="341" s="1"/>
  <c r="D117" i="341"/>
  <c r="D109" i="341"/>
  <c r="D106" i="341"/>
  <c r="D101" i="341"/>
  <c r="C101" i="341" s="1"/>
  <c r="D97" i="341"/>
  <c r="D95" i="341" s="1"/>
  <c r="D92" i="341"/>
  <c r="D89" i="341"/>
  <c r="D84" i="341"/>
  <c r="D81" i="341"/>
  <c r="D79" i="341" s="1"/>
  <c r="D77" i="341"/>
  <c r="D73" i="341"/>
  <c r="D71" i="341" s="1"/>
  <c r="D66" i="341"/>
  <c r="D62" i="341"/>
  <c r="D60" i="341" s="1"/>
  <c r="D48" i="341"/>
  <c r="D41" i="341"/>
  <c r="D33" i="341"/>
  <c r="D27" i="341"/>
  <c r="D19" i="341"/>
  <c r="C19" i="341" s="1"/>
  <c r="B19" i="341" s="1"/>
  <c r="D11" i="341"/>
  <c r="D6" i="341"/>
  <c r="J84" i="341"/>
  <c r="J81" i="341"/>
  <c r="J77" i="341"/>
  <c r="J73" i="341"/>
  <c r="J66" i="341"/>
  <c r="J62" i="341"/>
  <c r="J60" i="341" s="1"/>
  <c r="J48" i="341"/>
  <c r="J41" i="341"/>
  <c r="J39" i="341" s="1"/>
  <c r="J33" i="341"/>
  <c r="J27" i="341"/>
  <c r="J19" i="341"/>
  <c r="J11" i="341"/>
  <c r="J6" i="341"/>
  <c r="I169" i="341"/>
  <c r="I167" i="341"/>
  <c r="I159" i="341"/>
  <c r="I157" i="341"/>
  <c r="I145" i="341"/>
  <c r="I142" i="341"/>
  <c r="I140" i="341"/>
  <c r="I129" i="341"/>
  <c r="I126" i="341"/>
  <c r="I120" i="341"/>
  <c r="I117" i="341"/>
  <c r="I115" i="341"/>
  <c r="I109" i="341"/>
  <c r="I106" i="341"/>
  <c r="I101" i="341"/>
  <c r="I97" i="341"/>
  <c r="I95" i="341" s="1"/>
  <c r="I92" i="341"/>
  <c r="I89" i="341"/>
  <c r="I84" i="341"/>
  <c r="I81" i="341"/>
  <c r="I77" i="341"/>
  <c r="I73" i="341"/>
  <c r="I66" i="341"/>
  <c r="I62" i="341"/>
  <c r="I60" i="341" s="1"/>
  <c r="I48" i="341"/>
  <c r="I41" i="341"/>
  <c r="I39" i="341" s="1"/>
  <c r="I33" i="341"/>
  <c r="I27" i="341"/>
  <c r="I19" i="341"/>
  <c r="I11" i="341"/>
  <c r="I6" i="341"/>
  <c r="H169" i="341"/>
  <c r="H167" i="341"/>
  <c r="H165" i="341" s="1"/>
  <c r="G167" i="341"/>
  <c r="H159" i="341"/>
  <c r="H157" i="341"/>
  <c r="H145" i="341"/>
  <c r="G145" i="341" s="1"/>
  <c r="H142" i="341"/>
  <c r="H129" i="341"/>
  <c r="H126" i="341"/>
  <c r="H124" i="341" s="1"/>
  <c r="G126" i="341"/>
  <c r="H120" i="341"/>
  <c r="H117" i="341"/>
  <c r="H109" i="341"/>
  <c r="H104" i="341" s="1"/>
  <c r="H106" i="341"/>
  <c r="H101" i="341"/>
  <c r="G101" i="341"/>
  <c r="H97" i="341"/>
  <c r="H95" i="341" s="1"/>
  <c r="H92" i="341"/>
  <c r="H89" i="341"/>
  <c r="H84" i="341"/>
  <c r="G84" i="341" s="1"/>
  <c r="H81" i="341"/>
  <c r="H77" i="341"/>
  <c r="H73" i="341"/>
  <c r="H66" i="341"/>
  <c r="H62" i="341"/>
  <c r="H48" i="341"/>
  <c r="H41" i="341"/>
  <c r="H39" i="341" s="1"/>
  <c r="H33" i="341"/>
  <c r="H27" i="341"/>
  <c r="H19" i="341"/>
  <c r="H11" i="341"/>
  <c r="H9" i="341" s="1"/>
  <c r="H6" i="341"/>
  <c r="F169" i="341"/>
  <c r="F165" i="341" s="1"/>
  <c r="F167" i="341"/>
  <c r="F159" i="341"/>
  <c r="F157" i="341"/>
  <c r="F145" i="341"/>
  <c r="F140" i="341"/>
  <c r="F142" i="341"/>
  <c r="F129" i="341"/>
  <c r="F126" i="341"/>
  <c r="C126" i="341"/>
  <c r="F120" i="341"/>
  <c r="F117" i="341"/>
  <c r="F109" i="341"/>
  <c r="F106" i="341"/>
  <c r="F101" i="341"/>
  <c r="F97" i="341"/>
  <c r="C97" i="341"/>
  <c r="F92" i="341"/>
  <c r="F87" i="341" s="1"/>
  <c r="F89" i="341"/>
  <c r="F84" i="341"/>
  <c r="F79" i="341" s="1"/>
  <c r="C79" i="341" s="1"/>
  <c r="B79" i="341" s="1"/>
  <c r="F81" i="341"/>
  <c r="F77" i="341"/>
  <c r="F73" i="341"/>
  <c r="F66" i="341"/>
  <c r="F62" i="341"/>
  <c r="F48" i="341"/>
  <c r="F41" i="341"/>
  <c r="F39" i="341" s="1"/>
  <c r="F33" i="341"/>
  <c r="F25" i="341" s="1"/>
  <c r="C33" i="341"/>
  <c r="F27" i="341"/>
  <c r="F19" i="341"/>
  <c r="F11" i="341"/>
  <c r="F7" i="341" s="1"/>
  <c r="F6" i="341"/>
  <c r="C6" i="341" s="1"/>
  <c r="L39" i="341"/>
  <c r="L87" i="341"/>
  <c r="I25" i="341"/>
  <c r="J79" i="341"/>
  <c r="K155" i="341"/>
  <c r="E25" i="341"/>
  <c r="L140" i="341"/>
  <c r="L7" i="341"/>
  <c r="E155" i="341"/>
  <c r="E165" i="341"/>
  <c r="E39" i="341"/>
  <c r="C142" i="341"/>
  <c r="C27" i="341"/>
  <c r="H115" i="341"/>
  <c r="G120" i="341"/>
  <c r="F124" i="341"/>
  <c r="C73" i="341"/>
  <c r="H79" i="341"/>
  <c r="C129" i="341"/>
  <c r="K124" i="341"/>
  <c r="F115" i="341"/>
  <c r="G62" i="341"/>
  <c r="I165" i="341"/>
  <c r="J9" i="341"/>
  <c r="B172" i="341"/>
  <c r="B131" i="341"/>
  <c r="B78" i="341"/>
  <c r="B49" i="341"/>
  <c r="B34" i="341"/>
  <c r="K104" i="341"/>
  <c r="B161" i="341"/>
  <c r="B83" i="341"/>
  <c r="B61" i="341"/>
  <c r="G11" i="341"/>
  <c r="I87" i="341"/>
  <c r="I124" i="341"/>
  <c r="B141" i="341"/>
  <c r="B99" i="341"/>
  <c r="B46" i="341"/>
  <c r="B173" i="341"/>
  <c r="B139" i="341"/>
  <c r="B127" i="341"/>
  <c r="B98" i="341"/>
  <c r="B91" i="341"/>
  <c r="B45" i="341"/>
  <c r="B35" i="341"/>
  <c r="B10" i="341"/>
  <c r="H60" i="341"/>
  <c r="H25" i="341"/>
  <c r="B13" i="341"/>
  <c r="F95" i="341"/>
  <c r="G48" i="341"/>
  <c r="H71" i="341"/>
  <c r="J25" i="341"/>
  <c r="F71" i="341"/>
  <c r="B101" i="341"/>
  <c r="G81" i="341"/>
  <c r="B81" i="341" s="1"/>
  <c r="I71" i="341"/>
  <c r="I104" i="341"/>
  <c r="G41" i="341"/>
  <c r="B126" i="341"/>
  <c r="G92" i="341"/>
  <c r="E9" i="341"/>
  <c r="C84" i="341"/>
  <c r="H87" i="341"/>
  <c r="J104" i="341"/>
  <c r="C81" i="341"/>
  <c r="E95" i="341"/>
  <c r="H155" i="341"/>
  <c r="G106" i="341"/>
  <c r="G97" i="341"/>
  <c r="B97" i="341" s="1"/>
  <c r="D25" i="341"/>
  <c r="J95" i="341"/>
  <c r="B174" i="341"/>
  <c r="B119" i="341"/>
  <c r="F104" i="341"/>
  <c r="I79" i="341"/>
  <c r="B84" i="341"/>
  <c r="C66" i="341"/>
  <c r="B137" i="341"/>
  <c r="B53" i="341"/>
  <c r="G27" i="341"/>
  <c r="E60" i="341"/>
  <c r="B128" i="341"/>
  <c r="B67" i="341"/>
  <c r="B23" i="341"/>
  <c r="B120" i="341"/>
  <c r="B110" i="341"/>
  <c r="B105" i="341"/>
  <c r="B28" i="341"/>
  <c r="G79" i="341"/>
  <c r="C25" i="341"/>
  <c r="E5" i="341" l="1"/>
  <c r="K60" i="341"/>
  <c r="G66" i="341"/>
  <c r="B66" i="341" s="1"/>
  <c r="G39" i="341"/>
  <c r="I9" i="341"/>
  <c r="I7" i="341"/>
  <c r="D7" i="341"/>
  <c r="C7" i="341" s="1"/>
  <c r="D9" i="341"/>
  <c r="C11" i="341"/>
  <c r="B11" i="341" s="1"/>
  <c r="C71" i="341"/>
  <c r="D104" i="341"/>
  <c r="C106" i="341"/>
  <c r="B106" i="341" s="1"/>
  <c r="G87" i="341"/>
  <c r="B142" i="341"/>
  <c r="C62" i="341"/>
  <c r="B62" i="341" s="1"/>
  <c r="F60" i="341"/>
  <c r="C60" i="341" s="1"/>
  <c r="G95" i="341"/>
  <c r="G124" i="341"/>
  <c r="L104" i="341"/>
  <c r="G104" i="341" s="1"/>
  <c r="G109" i="341"/>
  <c r="F155" i="341"/>
  <c r="C159" i="341"/>
  <c r="B159" i="341" s="1"/>
  <c r="H140" i="341"/>
  <c r="G142" i="341"/>
  <c r="H7" i="341"/>
  <c r="G7" i="341" s="1"/>
  <c r="J71" i="341"/>
  <c r="J5" i="341" s="1"/>
  <c r="G77" i="341"/>
  <c r="C41" i="341"/>
  <c r="B41" i="341" s="1"/>
  <c r="D39" i="341"/>
  <c r="C39" i="341" s="1"/>
  <c r="D87" i="341"/>
  <c r="C87" i="341" s="1"/>
  <c r="B87" i="341" s="1"/>
  <c r="C89" i="341"/>
  <c r="B89" i="341" s="1"/>
  <c r="C155" i="341"/>
  <c r="K7" i="341"/>
  <c r="K39" i="341"/>
  <c r="L25" i="341"/>
  <c r="G25" i="341" s="1"/>
  <c r="B25" i="341" s="1"/>
  <c r="L8" i="341"/>
  <c r="G33" i="341"/>
  <c r="B33" i="341" s="1"/>
  <c r="B27" i="341"/>
  <c r="F8" i="341"/>
  <c r="C77" i="341"/>
  <c r="B77" i="341" s="1"/>
  <c r="G165" i="341"/>
  <c r="C92" i="341"/>
  <c r="B92" i="341" s="1"/>
  <c r="G60" i="341"/>
  <c r="D8" i="341"/>
  <c r="K71" i="341"/>
  <c r="K5" i="341" s="1"/>
  <c r="G129" i="341"/>
  <c r="B129" i="341" s="1"/>
  <c r="I155" i="341"/>
  <c r="G157" i="341"/>
  <c r="B157" i="341" s="1"/>
  <c r="J8" i="341"/>
  <c r="C95" i="341"/>
  <c r="D115" i="341"/>
  <c r="C115" i="341" s="1"/>
  <c r="C117" i="341"/>
  <c r="B117" i="341" s="1"/>
  <c r="G169" i="341"/>
  <c r="B169" i="341" s="1"/>
  <c r="J165" i="341"/>
  <c r="E124" i="341"/>
  <c r="C124" i="341" s="1"/>
  <c r="B124" i="341" s="1"/>
  <c r="B152" i="341"/>
  <c r="B138" i="341"/>
  <c r="B118" i="341"/>
  <c r="B112" i="341"/>
  <c r="B88" i="341"/>
  <c r="B59" i="341"/>
  <c r="B26" i="341"/>
  <c r="B16" i="341"/>
  <c r="E104" i="341"/>
  <c r="C109" i="341"/>
  <c r="B109" i="341" s="1"/>
  <c r="E140" i="341"/>
  <c r="C140" i="341" s="1"/>
  <c r="C145" i="341"/>
  <c r="B145" i="341" s="1"/>
  <c r="K8" i="341"/>
  <c r="F9" i="341"/>
  <c r="F5" i="341" s="1"/>
  <c r="J7" i="341"/>
  <c r="H8" i="341"/>
  <c r="G115" i="341"/>
  <c r="G6" i="341"/>
  <c r="B6" i="341" s="1"/>
  <c r="I8" i="341"/>
  <c r="G117" i="341"/>
  <c r="G159" i="341"/>
  <c r="C167" i="341"/>
  <c r="B167" i="341" s="1"/>
  <c r="D165" i="341"/>
  <c r="C165" i="341" s="1"/>
  <c r="L124" i="341"/>
  <c r="L155" i="341"/>
  <c r="L5" i="341" s="1"/>
  <c r="C48" i="341"/>
  <c r="B48" i="341" s="1"/>
  <c r="E8" i="341"/>
  <c r="B166" i="341"/>
  <c r="B143" i="341"/>
  <c r="B122" i="341"/>
  <c r="B116" i="341"/>
  <c r="C9" i="341" l="1"/>
  <c r="B9" i="341" s="1"/>
  <c r="D5" i="341"/>
  <c r="C5" i="341" s="1"/>
  <c r="C8" i="341"/>
  <c r="B155" i="341"/>
  <c r="B39" i="341"/>
  <c r="G71" i="341"/>
  <c r="C104" i="341"/>
  <c r="B104" i="341" s="1"/>
  <c r="B7" i="341"/>
  <c r="G8" i="341"/>
  <c r="B115" i="341"/>
  <c r="G155" i="341"/>
  <c r="B60" i="341"/>
  <c r="B71" i="341"/>
  <c r="B165" i="341"/>
  <c r="B95" i="341"/>
  <c r="G140" i="341"/>
  <c r="B140" i="341" s="1"/>
  <c r="H5" i="341"/>
  <c r="G9" i="341"/>
  <c r="I5" i="341"/>
  <c r="B8" i="341" l="1"/>
  <c r="G5" i="341"/>
  <c r="B5" i="341"/>
</calcChain>
</file>

<file path=xl/sharedStrings.xml><?xml version="1.0" encoding="utf-8"?>
<sst xmlns="http://schemas.openxmlformats.org/spreadsheetml/2006/main" count="196" uniqueCount="188">
  <si>
    <t>备注</t>
    <phoneticPr fontId="115" type="noConversion"/>
  </si>
  <si>
    <t>地  区</t>
    <phoneticPr fontId="115" type="noConversion"/>
  </si>
  <si>
    <t>单位：万元</t>
    <phoneticPr fontId="119" type="noConversion"/>
  </si>
  <si>
    <t>全区合计</t>
  </si>
  <si>
    <t>全区设区市本级小计</t>
  </si>
  <si>
    <t>全区城区小计</t>
  </si>
  <si>
    <t>全区县(市)小计</t>
  </si>
  <si>
    <t>南宁市小计</t>
  </si>
  <si>
    <t>南宁市本级</t>
  </si>
  <si>
    <t>南宁市城区小计</t>
  </si>
  <si>
    <t>兴宁区</t>
  </si>
  <si>
    <t>青秀区</t>
  </si>
  <si>
    <t>江南区</t>
  </si>
  <si>
    <t>西乡塘区</t>
  </si>
  <si>
    <t>良庆区</t>
  </si>
  <si>
    <t>邕宁区</t>
  </si>
  <si>
    <t>武鸣区</t>
  </si>
  <si>
    <t>南宁市县级小计</t>
  </si>
  <si>
    <t>上林县</t>
  </si>
  <si>
    <t>马山县</t>
  </si>
  <si>
    <t>隆安县</t>
  </si>
  <si>
    <t>柳州市小计</t>
  </si>
  <si>
    <t>柳州市本级</t>
  </si>
  <si>
    <t>柳州市城区小计</t>
  </si>
  <si>
    <t>城中区</t>
  </si>
  <si>
    <t>鱼峰区</t>
  </si>
  <si>
    <t>柳南区</t>
  </si>
  <si>
    <t>柳北区</t>
  </si>
  <si>
    <t>柳江区</t>
  </si>
  <si>
    <t>柳州市县级小计</t>
  </si>
  <si>
    <t>柳城县</t>
  </si>
  <si>
    <t>鹿寨县</t>
  </si>
  <si>
    <t>融安县</t>
  </si>
  <si>
    <t>桂林市小计</t>
  </si>
  <si>
    <t>桂林市本级</t>
  </si>
  <si>
    <t>桂林市城区小计</t>
  </si>
  <si>
    <t>秀峰区</t>
  </si>
  <si>
    <t>叠彩区</t>
  </si>
  <si>
    <t>雁山区</t>
  </si>
  <si>
    <t>象山区</t>
  </si>
  <si>
    <t>七星区</t>
  </si>
  <si>
    <t>临桂区</t>
  </si>
  <si>
    <t>桂林市县级小计</t>
  </si>
  <si>
    <t>阳朔县</t>
  </si>
  <si>
    <t>灵川县</t>
  </si>
  <si>
    <t>全州县</t>
  </si>
  <si>
    <t>兴安县</t>
  </si>
  <si>
    <t>永福县</t>
  </si>
  <si>
    <t>荔浦市</t>
  </si>
  <si>
    <t>平乐县</t>
  </si>
  <si>
    <t>灌阳县</t>
  </si>
  <si>
    <t>梧州市小计</t>
  </si>
  <si>
    <t>梧州市本级</t>
  </si>
  <si>
    <t>梧州市城区小计</t>
  </si>
  <si>
    <t>万秀区</t>
  </si>
  <si>
    <t>龙圩区</t>
  </si>
  <si>
    <t>长洲区</t>
  </si>
  <si>
    <t>梧州市县级小计</t>
  </si>
  <si>
    <t>苍梧县</t>
  </si>
  <si>
    <t>岑溪市</t>
    <phoneticPr fontId="2" type="noConversion"/>
  </si>
  <si>
    <t>藤县</t>
    <phoneticPr fontId="2" type="noConversion"/>
  </si>
  <si>
    <t>蒙山县</t>
  </si>
  <si>
    <t>北海市小计</t>
  </si>
  <si>
    <t>北海市本级</t>
  </si>
  <si>
    <t>北海市城区小计</t>
  </si>
  <si>
    <t>海城区</t>
  </si>
  <si>
    <t>银海区</t>
  </si>
  <si>
    <t>铁山港区</t>
  </si>
  <si>
    <t>北海市县级小计</t>
  </si>
  <si>
    <t>合浦县</t>
  </si>
  <si>
    <t>防城港市小计</t>
  </si>
  <si>
    <t>防城港市本级</t>
  </si>
  <si>
    <t>防城港市城区小计</t>
  </si>
  <si>
    <t>港口区</t>
  </si>
  <si>
    <t>防城区</t>
  </si>
  <si>
    <t>防城港市县级小计</t>
  </si>
  <si>
    <t>上思县</t>
  </si>
  <si>
    <t>东兴市</t>
  </si>
  <si>
    <t>钦州市小计</t>
  </si>
  <si>
    <t>钦州市本级</t>
  </si>
  <si>
    <t>钦州市城区小计</t>
  </si>
  <si>
    <t>钦南区</t>
  </si>
  <si>
    <t>钦北区</t>
  </si>
  <si>
    <t>钦州市县级小计</t>
  </si>
  <si>
    <t>浦北县</t>
  </si>
  <si>
    <t>灵山县</t>
  </si>
  <si>
    <t>贵港市小计</t>
  </si>
  <si>
    <t>贵港市本级</t>
  </si>
  <si>
    <t>贵港市城区小计</t>
  </si>
  <si>
    <t>港北区</t>
  </si>
  <si>
    <t>港南区</t>
  </si>
  <si>
    <t>覃塘区</t>
  </si>
  <si>
    <t>贵港市县级小计</t>
  </si>
  <si>
    <t>平南县</t>
  </si>
  <si>
    <t>桂平市</t>
  </si>
  <si>
    <t>玉林市小计</t>
  </si>
  <si>
    <t>玉林市本级</t>
  </si>
  <si>
    <t>玉林市城区小计</t>
  </si>
  <si>
    <t>玉州区</t>
  </si>
  <si>
    <t>福绵区</t>
  </si>
  <si>
    <t>玉林市县级小计</t>
  </si>
  <si>
    <t>容县</t>
    <phoneticPr fontId="2" type="noConversion"/>
  </si>
  <si>
    <t>博白县</t>
  </si>
  <si>
    <t>陆川县</t>
  </si>
  <si>
    <t>北流市</t>
  </si>
  <si>
    <t>兴业县</t>
  </si>
  <si>
    <t>贺州市小计</t>
  </si>
  <si>
    <t>贺州市本级</t>
  </si>
  <si>
    <t>贺州市城区小计</t>
  </si>
  <si>
    <t>八步区</t>
  </si>
  <si>
    <t>平桂区</t>
  </si>
  <si>
    <t>贺州市县级小计</t>
  </si>
  <si>
    <t>昭平县</t>
  </si>
  <si>
    <t>钟山县</t>
  </si>
  <si>
    <t>百色市小计</t>
  </si>
  <si>
    <t>百色市本级</t>
  </si>
  <si>
    <t>百色市城区小计</t>
  </si>
  <si>
    <t>右江区</t>
  </si>
  <si>
    <t>百色市县级小计</t>
  </si>
  <si>
    <t>田阳区</t>
    <phoneticPr fontId="2" type="noConversion"/>
  </si>
  <si>
    <t>田东县</t>
  </si>
  <si>
    <t>平果市</t>
    <phoneticPr fontId="2" type="noConversion"/>
  </si>
  <si>
    <t>德保县</t>
  </si>
  <si>
    <t>靖西市</t>
  </si>
  <si>
    <t>那坡县</t>
  </si>
  <si>
    <t>凌云县</t>
  </si>
  <si>
    <t>乐业县</t>
  </si>
  <si>
    <t>田林县</t>
  </si>
  <si>
    <t>西林县</t>
  </si>
  <si>
    <t>河池市小计</t>
  </si>
  <si>
    <t>河池市本级</t>
  </si>
  <si>
    <t>河池市城区小计</t>
  </si>
  <si>
    <t>金城江区</t>
  </si>
  <si>
    <t>宜州区</t>
  </si>
  <si>
    <t>河池市县级小计</t>
  </si>
  <si>
    <t>南丹县</t>
  </si>
  <si>
    <t>天峨县</t>
  </si>
  <si>
    <t>凤山县</t>
  </si>
  <si>
    <t>东兰县</t>
  </si>
  <si>
    <t>来宾市小计</t>
  </si>
  <si>
    <t>来宾市本级</t>
  </si>
  <si>
    <t>来宾市城区小计</t>
  </si>
  <si>
    <t>兴宾区</t>
  </si>
  <si>
    <t>来宾市县级小计</t>
  </si>
  <si>
    <t>象州县</t>
  </si>
  <si>
    <t>忻城县</t>
  </si>
  <si>
    <t>合山市</t>
  </si>
  <si>
    <t>崇左市小计</t>
  </si>
  <si>
    <t>崇左市本级</t>
  </si>
  <si>
    <t>崇左市城区小计</t>
  </si>
  <si>
    <t>江州区</t>
  </si>
  <si>
    <t>崇左市县级小计</t>
  </si>
  <si>
    <t>天等县</t>
  </si>
  <si>
    <t>大新县</t>
  </si>
  <si>
    <t>龙州县</t>
  </si>
  <si>
    <t>宁明县</t>
  </si>
  <si>
    <t>扶绥县</t>
  </si>
  <si>
    <t>凭祥市</t>
  </si>
  <si>
    <t>宾阳县</t>
    <phoneticPr fontId="119" type="noConversion"/>
  </si>
  <si>
    <t>横州市</t>
    <phoneticPr fontId="2" type="noConversion"/>
  </si>
  <si>
    <t>融水苗族自治县</t>
    <phoneticPr fontId="119" type="noConversion"/>
  </si>
  <si>
    <t>三江侗族自治县</t>
    <phoneticPr fontId="119" type="noConversion"/>
  </si>
  <si>
    <t>龙胜各族自治县</t>
    <phoneticPr fontId="119" type="noConversion"/>
  </si>
  <si>
    <t>资源县</t>
    <phoneticPr fontId="119" type="noConversion"/>
  </si>
  <si>
    <t>恭城瑶族自治县</t>
    <phoneticPr fontId="119" type="noConversion"/>
  </si>
  <si>
    <t>富川瑶族自治县</t>
    <phoneticPr fontId="119" type="noConversion"/>
  </si>
  <si>
    <t>罗城仫佬族自治县</t>
    <phoneticPr fontId="119" type="noConversion"/>
  </si>
  <si>
    <t>环江毛南族自治县</t>
    <phoneticPr fontId="119" type="noConversion"/>
  </si>
  <si>
    <t>都安瑶族自治县</t>
    <phoneticPr fontId="119" type="noConversion"/>
  </si>
  <si>
    <t>大化瑶族自治县</t>
    <phoneticPr fontId="119" type="noConversion"/>
  </si>
  <si>
    <t>巴马瑶族自治县</t>
    <phoneticPr fontId="119" type="noConversion"/>
  </si>
  <si>
    <t>隆林各族自治县</t>
    <phoneticPr fontId="119" type="noConversion"/>
  </si>
  <si>
    <t>金秀瑶族自治县</t>
    <phoneticPr fontId="119" type="noConversion"/>
  </si>
  <si>
    <t>武宣县</t>
    <phoneticPr fontId="119" type="noConversion"/>
  </si>
  <si>
    <t>2022年自治区一般公共预算下达各市、县（市、区）转移支付资金表</t>
    <phoneticPr fontId="119" type="noConversion"/>
  </si>
  <si>
    <t>60年代精简退职人员救济补助资金项目</t>
  </si>
  <si>
    <t>结对挂点打造民族团结进步示范村创建经费</t>
  </si>
  <si>
    <t>两残补贴资金</t>
    <phoneticPr fontId="2" type="noConversion"/>
  </si>
  <si>
    <t>孤儿生活费</t>
    <phoneticPr fontId="2" type="noConversion"/>
  </si>
  <si>
    <t>事实无人抚养儿童资金</t>
    <phoneticPr fontId="2" type="noConversion"/>
  </si>
  <si>
    <t>合计</t>
    <phoneticPr fontId="119" type="noConversion"/>
  </si>
  <si>
    <t>专项资金小计</t>
    <phoneticPr fontId="119" type="noConversion"/>
  </si>
  <si>
    <t>困难群众救助补助资金小计</t>
    <phoneticPr fontId="119" type="noConversion"/>
  </si>
  <si>
    <t>困难群众资金</t>
    <phoneticPr fontId="2" type="noConversion"/>
  </si>
  <si>
    <t>跨省流浪乞讨人员资金</t>
    <phoneticPr fontId="2" type="noConversion"/>
  </si>
  <si>
    <t>0</t>
    <phoneticPr fontId="119" type="noConversion"/>
  </si>
  <si>
    <t>附件2</t>
    <phoneticPr fontId="119" type="noConversion"/>
  </si>
  <si>
    <t>边境0～3公里村干部补助项目经费</t>
    <phoneticPr fontId="1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</si>
</sst>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1" formatCode="_ * #,##0_ ;_ * \-#,##0_ ;_ * &quot;-&quot;_ ;_ @_ "/>
    <numFmt numFmtId="43" formatCode="_ * #,##0.00_ ;_ * \-#,##0.00_ ;_ * &quot;-&quot;??_ ;_ @_ "/>
    <numFmt numFmtId="181" formatCode="_-* #,##0_-;\-* #,##0_-;_-* &quot;-&quot;_-;_-@_-"/>
    <numFmt numFmtId="183" formatCode="_-* #,##0.00_-;\-* #,##0.00_-;_-* &quot;-&quot;??_-;_-@_-"/>
    <numFmt numFmtId="184" formatCode="#,##0.0"/>
    <numFmt numFmtId="185" formatCode="0.0%"/>
    <numFmt numFmtId="186" formatCode="_-#,##0_-;\(#,##0\);_-\ \ &quot;-&quot;_-;_-@_-"/>
    <numFmt numFmtId="187" formatCode="_-#,##0.00_-;\(#,##0.00\);_-\ \ &quot;-&quot;_-;_-@_-"/>
    <numFmt numFmtId="188" formatCode="mmm/dd/yyyy;_-\ &quot;N/A&quot;_-;_-\ &quot;-&quot;_-"/>
    <numFmt numFmtId="189" formatCode="mmm/yyyy;_-\ &quot;N/A&quot;_-;_-\ &quot;-&quot;_-"/>
    <numFmt numFmtId="190" formatCode="_-#,##0%_-;\(#,##0%\);_-\ &quot;-&quot;_-"/>
    <numFmt numFmtId="191" formatCode="_-#,###,_-;\(#,###,\);_-\ \ &quot;-&quot;_-;_-@_-"/>
    <numFmt numFmtId="192" formatCode="_-#,###.00,_-;\(#,###.00,\);_-\ \ &quot;-&quot;_-;_-@_-"/>
    <numFmt numFmtId="193" formatCode="_-#0&quot;.&quot;0,_-;\(#0&quot;.&quot;0,\);_-\ \ &quot;-&quot;_-;_-@_-"/>
    <numFmt numFmtId="194" formatCode="_-#0&quot;.&quot;0000_-;\(#0&quot;.&quot;0000\);_-\ \ &quot;-&quot;_-;_-@_-"/>
    <numFmt numFmtId="195" formatCode="_-* #,##0_-;\-* #,##0_-;_-* &quot;-&quot;??_-;_-@_-"/>
    <numFmt numFmtId="196" formatCode="&quot;\&quot;#,##0;[Red]&quot;\&quot;&quot;\&quot;&quot;\&quot;&quot;\&quot;&quot;\&quot;&quot;\&quot;&quot;\&quot;\-#,##0"/>
    <numFmt numFmtId="197" formatCode="_(&quot;$&quot;* #,##0_);_(&quot;$&quot;* \(#,##0\);_(&quot;$&quot;* &quot;-&quot;_);_(@_)"/>
    <numFmt numFmtId="198" formatCode="_(&quot;$&quot;* #,##0.00_);_(&quot;$&quot;* \(#,##0.00\);_(&quot;$&quot;* &quot;-&quot;??_);_(@_)"/>
    <numFmt numFmtId="199" formatCode="_([$€-2]* #,##0.00_);_([$€-2]* \(#,##0.00\);_([$€-2]* &quot;-&quot;??_)"/>
    <numFmt numFmtId="200" formatCode="#,##0\ &quot; &quot;;\(#,##0\)\ ;&quot;—&quot;&quot; &quot;&quot; &quot;&quot; &quot;&quot; &quot;"/>
    <numFmt numFmtId="201" formatCode="#,##0.00&quot;¥&quot;;\-#,##0.00&quot;¥&quot;"/>
    <numFmt numFmtId="202" formatCode="_-* #,##0.00&quot;¥&quot;_-;\-* #,##0.00&quot;¥&quot;_-;_-* &quot;-&quot;??&quot;¥&quot;_-;_-@_-"/>
    <numFmt numFmtId="203" formatCode="0.000%"/>
    <numFmt numFmtId="204" formatCode="_-* #,##0&quot;¥&quot;_-;\-* #,##0&quot;¥&quot;_-;_-* &quot;-&quot;&quot;¥&quot;_-;_-@_-"/>
    <numFmt numFmtId="205" formatCode="&quot;$&quot;#,##0;\-&quot;$&quot;#,##0"/>
    <numFmt numFmtId="206" formatCode="#,##0.00&quot;¥&quot;;[Red]\-#,##0.00&quot;¥&quot;"/>
    <numFmt numFmtId="207" formatCode="_(&quot;$&quot;* #,##0_);_(&quot;$&quot;* \(#,##0\);_(&quot;$&quot;* &quot;-&quot;??_);_(@_)"/>
    <numFmt numFmtId="208" formatCode="mmm\ dd\,\ yy"/>
    <numFmt numFmtId="209" formatCode="_(&quot;$&quot;* #,##0.0_);_(&quot;$&quot;* \(#,##0.0\);_(&quot;$&quot;* &quot;-&quot;??_);_(@_)"/>
    <numFmt numFmtId="210" formatCode="mm/dd/yy_)"/>
    <numFmt numFmtId="211" formatCode="0_);[Red]\(0\)"/>
    <numFmt numFmtId="212" formatCode="0_ "/>
    <numFmt numFmtId="215" formatCode="0.00_);[Red]\(0.00\)"/>
  </numFmts>
  <fonts count="13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name val="Arial"/>
      <family val="2"/>
    </font>
    <font>
      <sz val="12"/>
      <name val="Times New Roman"/>
      <family val="1"/>
    </font>
    <font>
      <sz val="7"/>
      <name val="Small Fonts"/>
      <family val="2"/>
    </font>
    <font>
      <sz val="10"/>
      <name val="MS Sans Serif"/>
      <family val="2"/>
    </font>
    <font>
      <sz val="11"/>
      <color indexed="2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0"/>
      <name val="Times New Roman"/>
      <family val="1"/>
    </font>
    <font>
      <sz val="12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42"/>
      <name val="宋体"/>
      <charset val="134"/>
    </font>
    <font>
      <b/>
      <sz val="18"/>
      <color indexed="49"/>
      <name val="宋体"/>
      <charset val="134"/>
    </font>
    <font>
      <b/>
      <sz val="15"/>
      <color indexed="49"/>
      <name val="宋体"/>
      <charset val="134"/>
    </font>
    <font>
      <b/>
      <sz val="13"/>
      <color indexed="49"/>
      <name val="宋体"/>
      <charset val="134"/>
    </font>
    <font>
      <b/>
      <sz val="11"/>
      <color indexed="49"/>
      <name val="宋体"/>
      <charset val="134"/>
    </font>
    <font>
      <sz val="11"/>
      <color indexed="20"/>
      <name val="宋体"/>
      <charset val="134"/>
    </font>
    <font>
      <sz val="1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54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1"/>
      <name val="Times New Roman"/>
      <family val="1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0"/>
      <color indexed="8"/>
      <name val="Arial"/>
      <family val="2"/>
    </font>
    <font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name val="ＭＳ Ｐゴシック"/>
      <family val="2"/>
    </font>
    <font>
      <sz val="12"/>
      <name val="???"/>
      <family val="1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8"/>
      <name val="Times New Roman"/>
      <family val="1"/>
    </font>
    <font>
      <b/>
      <sz val="10"/>
      <name val="Helv"/>
      <family val="2"/>
    </font>
    <font>
      <b/>
      <sz val="10"/>
      <name val="MS Sans Serif"/>
      <family val="2"/>
    </font>
    <font>
      <i/>
      <sz val="12"/>
      <name val="Times New Roman"/>
      <family val="1"/>
    </font>
    <font>
      <b/>
      <sz val="8"/>
      <name val="Arial"/>
      <family val="2"/>
    </font>
    <font>
      <sz val="10"/>
      <name val="MS Serif"/>
      <family val="1"/>
    </font>
    <font>
      <sz val="10"/>
      <name val="Courier"/>
      <family val="3"/>
    </font>
    <font>
      <sz val="20"/>
      <name val="Letter Gothic (W1)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sz val="10"/>
      <name val="Tms Rmn"/>
      <family val="1"/>
    </font>
    <font>
      <b/>
      <sz val="14"/>
      <color indexed="9"/>
      <name val="Times New Roman"/>
      <family val="1"/>
    </font>
    <font>
      <b/>
      <sz val="12"/>
      <name val="MS Sans Serif"/>
      <family val="2"/>
    </font>
    <font>
      <sz val="12"/>
      <name val="MS Sans Serif"/>
      <family val="2"/>
    </font>
    <font>
      <b/>
      <sz val="8"/>
      <color indexed="8"/>
      <name val="Helv"/>
      <family val="2"/>
    </font>
    <font>
      <sz val="10"/>
      <color indexed="20"/>
      <name val="宋体"/>
      <charset val="134"/>
    </font>
    <font>
      <sz val="10"/>
      <color indexed="17"/>
      <name val="宋体"/>
      <charset val="134"/>
    </font>
    <font>
      <sz val="12"/>
      <name val="바탕체"/>
      <family val="3"/>
    </font>
    <font>
      <sz val="11"/>
      <name val="蹈框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8"/>
      <color indexed="62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0"/>
      <name val="黑体"/>
      <family val="3"/>
      <charset val="134"/>
    </font>
    <font>
      <b/>
      <sz val="18"/>
      <name val="黑体"/>
      <family val="3"/>
    </font>
    <font>
      <b/>
      <sz val="20"/>
      <name val="黑体"/>
      <family val="3"/>
      <charset val="134"/>
    </font>
    <font>
      <sz val="9"/>
      <name val="宋体"/>
      <charset val="134"/>
    </font>
    <font>
      <b/>
      <sz val="9"/>
      <name val="黑体"/>
      <family val="3"/>
      <charset val="134"/>
    </font>
    <font>
      <sz val="10"/>
      <name val="黑体"/>
      <family val="3"/>
      <charset val="134"/>
    </font>
    <font>
      <sz val="11"/>
      <color theme="1"/>
      <name val="宋体"/>
      <charset val="134"/>
      <scheme val="minor"/>
    </font>
    <font>
      <sz val="16"/>
      <name val="黑体"/>
      <family val="3"/>
      <charset val="134"/>
    </font>
    <font>
      <sz val="14"/>
      <name val="黑体"/>
      <family val="3"/>
      <charset val="134"/>
    </font>
    <font>
      <sz val="11"/>
      <name val="宋体"/>
      <family val="3"/>
      <charset val="134"/>
    </font>
    <font>
      <sz val="20"/>
      <name val="方正小标宋简体"/>
      <family val="3"/>
      <charset val="134"/>
    </font>
    <font>
      <sz val="18"/>
      <name val="宋体"/>
      <family val="3"/>
      <charset val="134"/>
    </font>
    <font>
      <b/>
      <sz val="18"/>
      <name val="黑体"/>
      <family val="3"/>
      <charset val="134"/>
    </font>
    <font>
      <sz val="10"/>
      <name val="宋体"/>
      <family val="3"/>
      <charset val="134"/>
      <scheme val="minor"/>
    </font>
    <font>
      <b/>
      <sz val="11"/>
      <name val="黑体"/>
      <family val="3"/>
      <charset val="134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9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63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12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</borders>
  <cellStyleXfs count="585">
    <xf numFmtId="0" fontId="0" fillId="0" borderId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/>
    <xf numFmtId="49" fontId="32" fillId="0" borderId="0" applyProtection="0">
      <alignment horizontal="left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6" fillId="0" borderId="0"/>
    <xf numFmtId="0" fontId="5" fillId="0" borderId="0">
      <protection locked="0"/>
    </xf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6" fontId="32" fillId="0" borderId="0" applyFill="0" applyBorder="0" applyProtection="0">
      <alignment horizontal="right"/>
    </xf>
    <xf numFmtId="187" fontId="32" fillId="0" borderId="0" applyFill="0" applyBorder="0" applyProtection="0">
      <alignment horizontal="right"/>
    </xf>
    <xf numFmtId="188" fontId="70" fillId="0" borderId="0" applyFill="0" applyBorder="0" applyProtection="0">
      <alignment horizontal="center"/>
    </xf>
    <xf numFmtId="189" fontId="70" fillId="0" borderId="0" applyFill="0" applyBorder="0" applyProtection="0">
      <alignment horizontal="center"/>
    </xf>
    <xf numFmtId="190" fontId="71" fillId="0" borderId="0" applyFill="0" applyBorder="0" applyProtection="0">
      <alignment horizontal="right"/>
    </xf>
    <xf numFmtId="191" fontId="32" fillId="0" borderId="0" applyFill="0" applyBorder="0" applyProtection="0">
      <alignment horizontal="right"/>
    </xf>
    <xf numFmtId="192" fontId="32" fillId="0" borderId="0" applyFill="0" applyBorder="0" applyProtection="0">
      <alignment horizontal="right"/>
    </xf>
    <xf numFmtId="193" fontId="32" fillId="0" borderId="0" applyFill="0" applyBorder="0" applyProtection="0">
      <alignment horizontal="right"/>
    </xf>
    <xf numFmtId="194" fontId="32" fillId="0" borderId="0" applyFill="0" applyBorder="0" applyProtection="0">
      <alignment horizontal="right"/>
    </xf>
    <xf numFmtId="0" fontId="60" fillId="0" borderId="0"/>
    <xf numFmtId="0" fontId="3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6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99" fillId="22" borderId="0" applyNumberFormat="0" applyBorder="0" applyAlignment="0" applyProtection="0">
      <alignment vertical="center"/>
    </xf>
    <xf numFmtId="0" fontId="99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2" fillId="0" borderId="0">
      <alignment horizontal="center" wrapText="1"/>
      <protection locked="0"/>
    </xf>
    <xf numFmtId="195" fontId="6" fillId="0" borderId="0" applyFill="0" applyBorder="0" applyAlignment="0"/>
    <xf numFmtId="0" fontId="73" fillId="0" borderId="0"/>
    <xf numFmtId="0" fontId="75" fillId="0" borderId="0" applyFill="0" applyBorder="0">
      <alignment horizontal="right"/>
    </xf>
    <xf numFmtId="0" fontId="6" fillId="0" borderId="0" applyFill="0" applyBorder="0">
      <alignment horizontal="right"/>
    </xf>
    <xf numFmtId="0" fontId="76" fillId="0" borderId="1">
      <alignment horizontal="center"/>
    </xf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196" fontId="5" fillId="0" borderId="0"/>
    <xf numFmtId="41" fontId="5" fillId="0" borderId="0" applyFont="0" applyFill="0" applyBorder="0" applyAlignment="0" applyProtection="0"/>
    <xf numFmtId="183" fontId="32" fillId="0" borderId="0" applyFont="0" applyFill="0" applyBorder="0" applyAlignment="0" applyProtection="0"/>
    <xf numFmtId="184" fontId="32" fillId="0" borderId="0"/>
    <xf numFmtId="0" fontId="77" fillId="0" borderId="0" applyNumberFormat="0" applyAlignment="0">
      <alignment horizontal="left"/>
    </xf>
    <xf numFmtId="0" fontId="78" fillId="0" borderId="0" applyNumberFormat="0" applyAlignment="0"/>
    <xf numFmtId="197" fontId="79" fillId="0" borderId="0" applyFont="0" applyFill="0" applyBorder="0" applyAlignment="0" applyProtection="0"/>
    <xf numFmtId="198" fontId="79" fillId="0" borderId="0" applyFont="0" applyFill="0" applyBorder="0" applyAlignment="0" applyProtection="0"/>
    <xf numFmtId="15" fontId="8" fillId="0" borderId="0"/>
    <xf numFmtId="0" fontId="80" fillId="0" borderId="0" applyNumberFormat="0" applyAlignment="0">
      <alignment horizontal="left"/>
    </xf>
    <xf numFmtId="0" fontId="81" fillId="23" borderId="2"/>
    <xf numFmtId="199" fontId="32" fillId="0" borderId="0" applyFont="0" applyFill="0" applyBorder="0" applyAlignment="0" applyProtection="0"/>
    <xf numFmtId="0" fontId="5" fillId="0" borderId="0">
      <protection locked="0"/>
    </xf>
    <xf numFmtId="200" fontId="55" fillId="0" borderId="0">
      <alignment horizontal="right"/>
    </xf>
    <xf numFmtId="0" fontId="6" fillId="0" borderId="0"/>
    <xf numFmtId="0" fontId="62" fillId="0" borderId="0"/>
    <xf numFmtId="0" fontId="6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38" fontId="81" fillId="24" borderId="0" applyNumberFormat="0" applyBorder="0" applyAlignment="0" applyProtection="0"/>
    <xf numFmtId="0" fontId="82" fillId="0" borderId="0">
      <alignment horizontal="left"/>
    </xf>
    <xf numFmtId="0" fontId="83" fillId="0" borderId="3" applyNumberFormat="0" applyAlignment="0" applyProtection="0">
      <alignment horizontal="left" vertical="center"/>
    </xf>
    <xf numFmtId="0" fontId="83" fillId="0" borderId="4">
      <alignment horizontal="left" vertical="center"/>
    </xf>
    <xf numFmtId="10" fontId="81" fillId="25" borderId="2" applyNumberFormat="0" applyBorder="0" applyAlignment="0" applyProtection="0"/>
    <xf numFmtId="201" fontId="63" fillId="26" borderId="0"/>
    <xf numFmtId="201" fontId="3" fillId="26" borderId="0"/>
    <xf numFmtId="0" fontId="75" fillId="27" borderId="0" applyNumberFormat="0" applyFont="0" applyBorder="0" applyAlignment="0" applyProtection="0">
      <alignment horizontal="right"/>
    </xf>
    <xf numFmtId="38" fontId="84" fillId="0" borderId="0"/>
    <xf numFmtId="38" fontId="85" fillId="0" borderId="0"/>
    <xf numFmtId="38" fontId="86" fillId="0" borderId="0"/>
    <xf numFmtId="38" fontId="75" fillId="0" borderId="0"/>
    <xf numFmtId="0" fontId="55" fillId="0" borderId="0"/>
    <xf numFmtId="0" fontId="55" fillId="0" borderId="0"/>
    <xf numFmtId="0" fontId="6" fillId="0" borderId="0" applyFont="0" applyFill="0">
      <alignment horizontal="fill"/>
    </xf>
    <xf numFmtId="201" fontId="63" fillId="28" borderId="0"/>
    <xf numFmtId="201" fontId="3" fillId="28" borderId="0"/>
    <xf numFmtId="202" fontId="63" fillId="0" borderId="0" applyFont="0" applyFill="0" applyBorder="0" applyAlignment="0" applyProtection="0"/>
    <xf numFmtId="203" fontId="63" fillId="0" borderId="0" applyFont="0" applyFill="0" applyBorder="0" applyAlignment="0" applyProtection="0"/>
    <xf numFmtId="0" fontId="87" fillId="0" borderId="5"/>
    <xf numFmtId="204" fontId="63" fillId="0" borderId="0" applyFont="0" applyFill="0" applyBorder="0" applyAlignment="0" applyProtection="0"/>
    <xf numFmtId="185" fontId="63" fillId="0" borderId="0" applyFont="0" applyFill="0" applyBorder="0" applyAlignment="0" applyProtection="0"/>
    <xf numFmtId="0" fontId="32" fillId="0" borderId="0"/>
    <xf numFmtId="37" fontId="7" fillId="0" borderId="0"/>
    <xf numFmtId="39" fontId="63" fillId="0" borderId="0"/>
    <xf numFmtId="39" fontId="3" fillId="0" borderId="0"/>
    <xf numFmtId="0" fontId="32" fillId="0" borderId="0"/>
    <xf numFmtId="0" fontId="88" fillId="0" borderId="0"/>
    <xf numFmtId="183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4" fontId="72" fillId="0" borderId="0">
      <alignment horizontal="center" wrapText="1"/>
      <protection locked="0"/>
    </xf>
    <xf numFmtId="10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81" fillId="24" borderId="2"/>
    <xf numFmtId="205" fontId="89" fillId="0" borderId="0"/>
    <xf numFmtId="0" fontId="8" fillId="0" borderId="0" applyNumberFormat="0" applyFont="0" applyFill="0" applyBorder="0" applyAlignment="0" applyProtection="0">
      <alignment horizontal="left"/>
    </xf>
    <xf numFmtId="206" fontId="63" fillId="0" borderId="0" applyNumberFormat="0" applyFill="0" applyBorder="0" applyAlignment="0" applyProtection="0">
      <alignment horizontal="left"/>
    </xf>
    <xf numFmtId="206" fontId="3" fillId="0" borderId="0" applyNumberFormat="0" applyFill="0" applyBorder="0" applyAlignment="0" applyProtection="0">
      <alignment horizontal="left"/>
    </xf>
    <xf numFmtId="0" fontId="90" fillId="29" borderId="0" applyNumberFormat="0"/>
    <xf numFmtId="0" fontId="91" fillId="0" borderId="2">
      <alignment horizontal="center"/>
    </xf>
    <xf numFmtId="0" fontId="91" fillId="0" borderId="0">
      <alignment horizontal="center" vertical="center"/>
    </xf>
    <xf numFmtId="0" fontId="92" fillId="30" borderId="0" applyNumberFormat="0" applyFill="0">
      <alignment horizontal="left" vertical="center"/>
    </xf>
    <xf numFmtId="0" fontId="87" fillId="0" borderId="0"/>
    <xf numFmtId="40" fontId="93" fillId="0" borderId="0" applyBorder="0">
      <alignment horizontal="right"/>
    </xf>
    <xf numFmtId="9" fontId="3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01" fillId="0" borderId="6" applyNumberFormat="0" applyFill="0" applyAlignment="0" applyProtection="0">
      <alignment vertical="center"/>
    </xf>
    <xf numFmtId="0" fontId="101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103" fillId="0" borderId="9" applyNumberFormat="0" applyFill="0" applyAlignment="0" applyProtection="0">
      <alignment vertical="center"/>
    </xf>
    <xf numFmtId="0" fontId="103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4" fillId="5" borderId="0" applyNumberFormat="0" applyBorder="0" applyAlignment="0" applyProtection="0">
      <alignment vertical="center"/>
    </xf>
    <xf numFmtId="0" fontId="104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56" fillId="0" borderId="0"/>
    <xf numFmtId="0" fontId="3" fillId="0" borderId="0"/>
    <xf numFmtId="0" fontId="57" fillId="0" borderId="0"/>
    <xf numFmtId="0" fontId="3" fillId="0" borderId="0"/>
    <xf numFmtId="0" fontId="58" fillId="0" borderId="0"/>
    <xf numFmtId="0" fontId="3" fillId="0" borderId="0"/>
    <xf numFmtId="0" fontId="3" fillId="0" borderId="0"/>
    <xf numFmtId="0" fontId="59" fillId="0" borderId="0"/>
    <xf numFmtId="0" fontId="3" fillId="0" borderId="0"/>
    <xf numFmtId="0" fontId="60" fillId="0" borderId="0"/>
    <xf numFmtId="0" fontId="122" fillId="0" borderId="0">
      <alignment vertical="center"/>
    </xf>
    <xf numFmtId="0" fontId="122" fillId="0" borderId="0">
      <alignment vertical="center"/>
    </xf>
    <xf numFmtId="0" fontId="3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3" fillId="0" borderId="0">
      <alignment vertical="center"/>
    </xf>
    <xf numFmtId="0" fontId="3" fillId="0" borderId="0"/>
    <xf numFmtId="0" fontId="61" fillId="0" borderId="0"/>
    <xf numFmtId="0" fontId="61" fillId="0" borderId="0"/>
    <xf numFmtId="0" fontId="1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22" fillId="0" borderId="0"/>
    <xf numFmtId="0" fontId="122" fillId="0" borderId="0">
      <alignment vertical="center"/>
    </xf>
    <xf numFmtId="0" fontId="122" fillId="0" borderId="0"/>
    <xf numFmtId="0" fontId="12" fillId="0" borderId="0"/>
    <xf numFmtId="0" fontId="122" fillId="0" borderId="0">
      <alignment vertical="center"/>
    </xf>
    <xf numFmtId="0" fontId="3" fillId="0" borderId="0"/>
    <xf numFmtId="0" fontId="122" fillId="0" borderId="0">
      <alignment vertical="center"/>
    </xf>
    <xf numFmtId="0" fontId="3" fillId="0" borderId="0"/>
    <xf numFmtId="0" fontId="67" fillId="0" borderId="0"/>
    <xf numFmtId="0" fontId="67" fillId="0" borderId="0"/>
    <xf numFmtId="0" fontId="67" fillId="0" borderId="0"/>
    <xf numFmtId="0" fontId="3" fillId="0" borderId="0"/>
    <xf numFmtId="0" fontId="114" fillId="0" borderId="0"/>
    <xf numFmtId="0" fontId="122" fillId="0" borderId="0"/>
    <xf numFmtId="0" fontId="14" fillId="0" borderId="0"/>
    <xf numFmtId="0" fontId="3" fillId="0" borderId="0"/>
    <xf numFmtId="0" fontId="63" fillId="0" borderId="0"/>
    <xf numFmtId="0" fontId="63" fillId="0" borderId="0"/>
    <xf numFmtId="0" fontId="63" fillId="0" borderId="0"/>
    <xf numFmtId="0" fontId="3" fillId="0" borderId="0"/>
    <xf numFmtId="0" fontId="33" fillId="0" borderId="0"/>
    <xf numFmtId="0" fontId="3" fillId="0" borderId="0"/>
    <xf numFmtId="0" fontId="3" fillId="0" borderId="0"/>
    <xf numFmtId="0" fontId="34" fillId="0" borderId="0"/>
    <xf numFmtId="0" fontId="3" fillId="0" borderId="0"/>
    <xf numFmtId="0" fontId="52" fillId="0" borderId="0"/>
    <xf numFmtId="0" fontId="3" fillId="0" borderId="0"/>
    <xf numFmtId="0" fontId="5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>
      <alignment vertical="center"/>
    </xf>
    <xf numFmtId="0" fontId="3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/>
    <xf numFmtId="0" fontId="64" fillId="0" borderId="0" applyFill="0" applyBorder="0" applyAlignment="0"/>
    <xf numFmtId="0" fontId="4" fillId="0" borderId="0" applyFill="0" applyBorder="0" applyAlignment="0"/>
    <xf numFmtId="0" fontId="2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22" fillId="8" borderId="0" applyNumberFormat="0" applyBorder="0" applyAlignment="0" applyProtection="0">
      <alignment vertical="center"/>
    </xf>
    <xf numFmtId="0" fontId="105" fillId="8" borderId="0" applyNumberFormat="0" applyBorder="0" applyAlignment="0" applyProtection="0">
      <alignment vertical="center"/>
    </xf>
    <xf numFmtId="0" fontId="10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24" fillId="0" borderId="11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6" fillId="0" borderId="11" applyNumberFormat="0" applyFill="0" applyAlignment="0" applyProtection="0">
      <alignment vertical="center"/>
    </xf>
    <xf numFmtId="0" fontId="106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25" fillId="13" borderId="13" applyNumberFormat="0" applyAlignment="0" applyProtection="0">
      <alignment vertical="center"/>
    </xf>
    <xf numFmtId="0" fontId="45" fillId="4" borderId="13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107" fillId="13" borderId="13" applyNumberFormat="0" applyAlignment="0" applyProtection="0">
      <alignment vertical="center"/>
    </xf>
    <xf numFmtId="0" fontId="107" fillId="13" borderId="13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122" fillId="4" borderId="13" applyNumberFormat="0" applyAlignment="0" applyProtection="0">
      <alignment vertical="center"/>
    </xf>
    <xf numFmtId="0" fontId="26" fillId="33" borderId="14" applyNumberFormat="0" applyAlignment="0" applyProtection="0">
      <alignment vertical="center"/>
    </xf>
    <xf numFmtId="0" fontId="46" fillId="33" borderId="15" applyNumberFormat="0" applyAlignment="0" applyProtection="0">
      <alignment vertical="center"/>
    </xf>
    <xf numFmtId="0" fontId="108" fillId="33" borderId="14" applyNumberFormat="0" applyAlignment="0" applyProtection="0">
      <alignment vertical="center"/>
    </xf>
    <xf numFmtId="0" fontId="108" fillId="33" borderId="14" applyNumberFormat="0" applyAlignment="0" applyProtection="0">
      <alignment vertical="center"/>
    </xf>
    <xf numFmtId="0" fontId="46" fillId="33" borderId="14" applyNumberFormat="0" applyAlignment="0" applyProtection="0">
      <alignment vertical="center"/>
    </xf>
    <xf numFmtId="0" fontId="122" fillId="33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10" fillId="0" borderId="16" applyNumberFormat="0" applyFill="0" applyAlignment="0" applyProtection="0">
      <alignment vertical="center"/>
    </xf>
    <xf numFmtId="0" fontId="110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22" fillId="0" borderId="16" applyNumberFormat="0" applyFill="0" applyAlignment="0" applyProtection="0">
      <alignment vertical="center"/>
    </xf>
    <xf numFmtId="207" fontId="63" fillId="0" borderId="0" applyFont="0" applyFill="0" applyBorder="0" applyAlignment="0" applyProtection="0"/>
    <xf numFmtId="208" fontId="63" fillId="0" borderId="0" applyFont="0" applyFill="0" applyBorder="0" applyAlignment="0" applyProtection="0"/>
    <xf numFmtId="209" fontId="63" fillId="0" borderId="0" applyFont="0" applyFill="0" applyBorder="0" applyAlignment="0" applyProtection="0"/>
    <xf numFmtId="210" fontId="63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97" fillId="0" borderId="0"/>
    <xf numFmtId="0" fontId="17" fillId="3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34" borderId="0" applyNumberFormat="0" applyBorder="0" applyAlignment="0" applyProtection="0">
      <alignment vertical="center"/>
    </xf>
    <xf numFmtId="0" fontId="99" fillId="3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35" borderId="0" applyNumberFormat="0" applyBorder="0" applyAlignment="0" applyProtection="0">
      <alignment vertical="center"/>
    </xf>
    <xf numFmtId="0" fontId="99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99" fillId="36" borderId="0" applyNumberFormat="0" applyBorder="0" applyAlignment="0" applyProtection="0">
      <alignment vertical="center"/>
    </xf>
    <xf numFmtId="0" fontId="99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99" fillId="21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22" fillId="3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99" fillId="38" borderId="0" applyNumberFormat="0" applyBorder="0" applyAlignment="0" applyProtection="0">
      <alignment vertical="center"/>
    </xf>
    <xf numFmtId="0" fontId="99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30" fillId="13" borderId="17" applyNumberFormat="0" applyAlignment="0" applyProtection="0">
      <alignment vertical="center"/>
    </xf>
    <xf numFmtId="0" fontId="44" fillId="4" borderId="18" applyNumberFormat="0" applyAlignment="0" applyProtection="0">
      <alignment vertical="center"/>
    </xf>
    <xf numFmtId="0" fontId="24" fillId="4" borderId="18" applyNumberFormat="0" applyAlignment="0" applyProtection="0">
      <alignment vertical="center"/>
    </xf>
    <xf numFmtId="0" fontId="122" fillId="13" borderId="17" applyNumberFormat="0" applyAlignment="0" applyProtection="0">
      <alignment vertical="center"/>
    </xf>
    <xf numFmtId="0" fontId="122" fillId="13" borderId="17" applyNumberFormat="0" applyAlignment="0" applyProtection="0">
      <alignment vertical="center"/>
    </xf>
    <xf numFmtId="0" fontId="30" fillId="4" borderId="17" applyNumberFormat="0" applyAlignment="0" applyProtection="0">
      <alignment vertical="center"/>
    </xf>
    <xf numFmtId="0" fontId="122" fillId="4" borderId="18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51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3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14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42" fillId="9" borderId="19" applyNumberFormat="0" applyFont="0" applyAlignment="0" applyProtection="0">
      <alignment vertical="center"/>
    </xf>
    <xf numFmtId="0" fontId="4" fillId="9" borderId="19" applyNumberFormat="0" applyFont="0" applyAlignment="0" applyProtection="0">
      <alignment vertical="center"/>
    </xf>
    <xf numFmtId="0" fontId="63" fillId="9" borderId="19" applyNumberFormat="0" applyFont="0" applyAlignment="0" applyProtection="0">
      <alignment vertical="center"/>
    </xf>
    <xf numFmtId="0" fontId="63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113" fillId="9" borderId="19" applyNumberFormat="0" applyFont="0" applyAlignment="0" applyProtection="0">
      <alignment vertical="center"/>
    </xf>
    <xf numFmtId="183" fontId="5" fillId="0" borderId="2" applyNumberFormat="0"/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96" fillId="0" borderId="0"/>
  </cellStyleXfs>
  <cellXfs count="64">
    <xf numFmtId="0" fontId="0" fillId="0" borderId="0" xfId="0">
      <alignment vertical="center"/>
    </xf>
    <xf numFmtId="0" fontId="117" fillId="0" borderId="0" xfId="362" applyNumberFormat="1" applyFont="1" applyFill="1" applyBorder="1" applyAlignment="1" applyProtection="1">
      <alignment horizontal="center" vertical="center" wrapText="1"/>
      <protection locked="0"/>
    </xf>
    <xf numFmtId="0" fontId="116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16" fillId="0" borderId="2" xfId="410" applyNumberFormat="1" applyFont="1" applyFill="1" applyBorder="1" applyAlignment="1" applyProtection="1">
      <alignment vertical="center" wrapText="1"/>
      <protection locked="0"/>
    </xf>
    <xf numFmtId="0" fontId="120" fillId="0" borderId="2" xfId="362" applyNumberFormat="1" applyFont="1" applyFill="1" applyBorder="1" applyAlignment="1" applyProtection="1">
      <alignment horizontal="center" vertical="center" wrapText="1"/>
      <protection locked="0"/>
    </xf>
    <xf numFmtId="212" fontId="116" fillId="0" borderId="2" xfId="410" applyNumberFormat="1" applyFont="1" applyFill="1" applyBorder="1" applyAlignment="1" applyProtection="1">
      <alignment vertical="center" wrapText="1"/>
      <protection locked="0"/>
    </xf>
    <xf numFmtId="215" fontId="117" fillId="0" borderId="0" xfId="362" applyNumberFormat="1" applyFont="1" applyFill="1" applyBorder="1" applyAlignment="1" applyProtection="1">
      <alignment horizontal="center" vertical="center" wrapText="1"/>
      <protection locked="0"/>
    </xf>
    <xf numFmtId="215" fontId="120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118" fillId="0" borderId="0" xfId="362" applyNumberFormat="1" applyFont="1" applyFill="1" applyBorder="1" applyAlignment="1" applyProtection="1">
      <alignment horizontal="center" vertical="center" wrapText="1"/>
      <protection locked="0"/>
    </xf>
    <xf numFmtId="212" fontId="117" fillId="0" borderId="0" xfId="362" applyNumberFormat="1" applyFont="1" applyFill="1" applyBorder="1" applyAlignment="1" applyProtection="1">
      <alignment horizontal="center" vertical="center" wrapText="1"/>
      <protection locked="0"/>
    </xf>
    <xf numFmtId="211" fontId="117" fillId="0" borderId="0" xfId="362" applyNumberFormat="1" applyFont="1" applyFill="1" applyBorder="1" applyAlignment="1" applyProtection="1">
      <alignment horizontal="center" vertical="center" wrapText="1"/>
      <protection locked="0"/>
    </xf>
    <xf numFmtId="212" fontId="120" fillId="0" borderId="2" xfId="362" applyNumberFormat="1" applyFont="1" applyFill="1" applyBorder="1" applyAlignment="1" applyProtection="1">
      <alignment horizontal="center" vertical="center" wrapText="1"/>
      <protection locked="0"/>
    </xf>
    <xf numFmtId="211" fontId="120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120" fillId="0" borderId="2" xfId="362" applyNumberFormat="1" applyFont="1" applyFill="1" applyBorder="1" applyAlignment="1">
      <alignment horizontal="center" vertical="center" wrapText="1"/>
    </xf>
    <xf numFmtId="215" fontId="116" fillId="0" borderId="2" xfId="410" applyNumberFormat="1" applyFont="1" applyFill="1" applyBorder="1" applyAlignment="1" applyProtection="1">
      <alignment horizontal="center" vertical="center" wrapText="1"/>
      <protection locked="0"/>
    </xf>
    <xf numFmtId="212" fontId="116" fillId="0" borderId="2" xfId="410" applyNumberFormat="1" applyFont="1" applyFill="1" applyBorder="1" applyAlignment="1" applyProtection="1">
      <alignment horizontal="center" vertical="center" wrapText="1"/>
      <protection locked="0"/>
    </xf>
    <xf numFmtId="211" fontId="116" fillId="0" borderId="2" xfId="410" applyNumberFormat="1" applyFont="1" applyFill="1" applyBorder="1" applyAlignment="1" applyProtection="1">
      <alignment horizontal="center" vertical="center" wrapText="1"/>
      <protection locked="0"/>
    </xf>
    <xf numFmtId="212" fontId="121" fillId="0" borderId="2" xfId="410" applyNumberFormat="1" applyFont="1" applyFill="1" applyBorder="1" applyAlignment="1" applyProtection="1">
      <alignment horizontal="center" vertical="center" wrapText="1"/>
      <protection locked="0"/>
    </xf>
    <xf numFmtId="212" fontId="116" fillId="0" borderId="2" xfId="362" applyNumberFormat="1" applyFont="1" applyFill="1" applyBorder="1" applyAlignment="1">
      <alignment horizontal="center" vertical="center" wrapText="1"/>
    </xf>
    <xf numFmtId="0" fontId="123" fillId="0" borderId="0" xfId="362" applyNumberFormat="1" applyFont="1" applyFill="1" applyBorder="1" applyAlignment="1">
      <alignment horizontal="left" vertical="center" wrapText="1"/>
    </xf>
    <xf numFmtId="0" fontId="124" fillId="0" borderId="0" xfId="362" applyNumberFormat="1" applyFont="1" applyFill="1" applyBorder="1" applyAlignment="1">
      <alignment horizontal="left" vertical="center" wrapText="1"/>
    </xf>
    <xf numFmtId="215" fontId="125" fillId="0" borderId="0" xfId="362" applyNumberFormat="1" applyFont="1" applyFill="1" applyBorder="1" applyAlignment="1">
      <alignment horizontal="center" vertical="center" wrapText="1"/>
    </xf>
    <xf numFmtId="0" fontId="125" fillId="0" borderId="0" xfId="362" applyNumberFormat="1" applyFont="1" applyFill="1" applyBorder="1" applyAlignment="1">
      <alignment horizontal="center" vertical="center" wrapText="1"/>
    </xf>
    <xf numFmtId="212" fontId="125" fillId="0" borderId="0" xfId="362" applyNumberFormat="1" applyFont="1" applyFill="1" applyBorder="1" applyAlignment="1">
      <alignment horizontal="center" vertical="center" wrapText="1"/>
    </xf>
    <xf numFmtId="211" fontId="125" fillId="0" borderId="0" xfId="362" applyNumberFormat="1" applyFont="1" applyFill="1" applyBorder="1" applyAlignment="1">
      <alignment horizontal="center" vertical="center" wrapText="1"/>
    </xf>
    <xf numFmtId="0" fontId="125" fillId="0" borderId="0" xfId="362" applyNumberFormat="1" applyFont="1" applyFill="1" applyAlignment="1">
      <alignment horizontal="center" vertical="center" wrapText="1"/>
    </xf>
    <xf numFmtId="0" fontId="126" fillId="0" borderId="0" xfId="362" applyNumberFormat="1" applyFont="1" applyFill="1" applyBorder="1" applyAlignment="1" applyProtection="1">
      <alignment horizontal="center" vertical="center" wrapText="1"/>
      <protection locked="0"/>
    </xf>
    <xf numFmtId="0" fontId="127" fillId="0" borderId="0" xfId="362" applyNumberFormat="1" applyFont="1" applyFill="1" applyAlignment="1">
      <alignment horizontal="center" vertical="center" wrapText="1"/>
    </xf>
    <xf numFmtId="0" fontId="128" fillId="0" borderId="0" xfId="362" applyNumberFormat="1" applyFont="1" applyFill="1" applyBorder="1" applyAlignment="1" applyProtection="1">
      <alignment horizontal="center" vertical="center" wrapText="1"/>
      <protection locked="0"/>
    </xf>
    <xf numFmtId="0" fontId="129" fillId="0" borderId="20" xfId="362" applyNumberFormat="1" applyFont="1" applyFill="1" applyBorder="1" applyAlignment="1" applyProtection="1">
      <alignment horizontal="right" vertical="center" wrapText="1"/>
      <protection locked="0"/>
    </xf>
    <xf numFmtId="0" fontId="130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131" fillId="0" borderId="2" xfId="362" applyNumberFormat="1" applyFont="1" applyFill="1" applyBorder="1" applyAlignment="1">
      <alignment horizontal="center" vertical="center" wrapText="1"/>
    </xf>
    <xf numFmtId="0" fontId="131" fillId="0" borderId="0" xfId="362" applyNumberFormat="1" applyFont="1" applyFill="1" applyAlignment="1">
      <alignment horizontal="left" vertical="center" wrapText="1"/>
    </xf>
    <xf numFmtId="215" fontId="132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32" fillId="0" borderId="2" xfId="410" applyNumberFormat="1" applyFont="1" applyFill="1" applyBorder="1" applyAlignment="1" applyProtection="1">
      <alignment horizontal="center" vertical="center" wrapText="1"/>
      <protection locked="0"/>
    </xf>
    <xf numFmtId="212" fontId="132" fillId="0" borderId="2" xfId="410" applyNumberFormat="1" applyFont="1" applyFill="1" applyBorder="1" applyAlignment="1" applyProtection="1">
      <alignment horizontal="center" vertical="center" wrapText="1"/>
      <protection locked="0"/>
    </xf>
    <xf numFmtId="211" fontId="132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32" fillId="0" borderId="2" xfId="410" applyNumberFormat="1" applyFont="1" applyFill="1" applyBorder="1" applyAlignment="1" applyProtection="1">
      <alignment vertical="center" wrapText="1"/>
      <protection locked="0"/>
    </xf>
    <xf numFmtId="215" fontId="133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33" fillId="0" borderId="2" xfId="410" applyNumberFormat="1" applyFont="1" applyFill="1" applyBorder="1" applyAlignment="1" applyProtection="1">
      <alignment horizontal="center" vertical="center" wrapText="1"/>
      <protection locked="0"/>
    </xf>
    <xf numFmtId="212" fontId="133" fillId="0" borderId="2" xfId="410" applyNumberFormat="1" applyFont="1" applyFill="1" applyBorder="1" applyAlignment="1" applyProtection="1">
      <alignment horizontal="center" vertical="center" wrapText="1"/>
      <protection locked="0"/>
    </xf>
    <xf numFmtId="211" fontId="133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5" fillId="0" borderId="2" xfId="362" applyNumberFormat="1" applyFont="1" applyFill="1" applyBorder="1" applyAlignment="1">
      <alignment horizontal="center" vertical="center" wrapText="1"/>
    </xf>
    <xf numFmtId="0" fontId="133" fillId="0" borderId="2" xfId="410" applyNumberFormat="1" applyFont="1" applyFill="1" applyBorder="1" applyAlignment="1" applyProtection="1">
      <alignment horizontal="left" vertical="center" wrapText="1" indent="1"/>
      <protection locked="0"/>
    </xf>
    <xf numFmtId="0" fontId="125" fillId="0" borderId="0" xfId="362" applyNumberFormat="1" applyFont="1" applyFill="1" applyAlignment="1">
      <alignment horizontal="left" vertical="center" wrapText="1"/>
    </xf>
    <xf numFmtId="0" fontId="131" fillId="0" borderId="0" xfId="362" applyNumberFormat="1" applyFont="1" applyFill="1" applyAlignment="1">
      <alignment horizontal="center" vertical="center" wrapText="1"/>
    </xf>
    <xf numFmtId="212" fontId="134" fillId="0" borderId="2" xfId="410" applyNumberFormat="1" applyFont="1" applyFill="1" applyBorder="1" applyAlignment="1" applyProtection="1">
      <alignment vertical="center" wrapText="1"/>
      <protection locked="0"/>
    </xf>
    <xf numFmtId="0" fontId="134" fillId="0" borderId="2" xfId="410" applyNumberFormat="1" applyFont="1" applyFill="1" applyBorder="1" applyAlignment="1" applyProtection="1">
      <alignment vertical="center" wrapText="1"/>
      <protection locked="0"/>
    </xf>
    <xf numFmtId="215" fontId="134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29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134" fillId="0" borderId="2" xfId="410" applyNumberFormat="1" applyFont="1" applyFill="1" applyBorder="1" applyAlignment="1" applyProtection="1">
      <alignment horizontal="center" vertical="center" wrapText="1"/>
      <protection locked="0"/>
    </xf>
    <xf numFmtId="215" fontId="129" fillId="0" borderId="2" xfId="410" applyNumberFormat="1" applyFont="1" applyFill="1" applyBorder="1" applyAlignment="1" applyProtection="1">
      <alignment horizontal="center" vertical="center" wrapText="1"/>
      <protection locked="0"/>
    </xf>
    <xf numFmtId="215" fontId="129" fillId="0" borderId="2" xfId="362" applyNumberFormat="1" applyFont="1" applyFill="1" applyBorder="1" applyAlignment="1">
      <alignment horizontal="center" vertical="center" wrapText="1"/>
    </xf>
    <xf numFmtId="0" fontId="129" fillId="0" borderId="2" xfId="362" applyNumberFormat="1" applyFont="1" applyFill="1" applyBorder="1" applyAlignment="1">
      <alignment horizontal="center" vertical="center" wrapText="1"/>
    </xf>
    <xf numFmtId="212" fontId="133" fillId="0" borderId="2" xfId="362" applyNumberFormat="1" applyFont="1" applyFill="1" applyBorder="1" applyAlignment="1">
      <alignment horizontal="center" vertical="center" wrapText="1"/>
    </xf>
    <xf numFmtId="211" fontId="133" fillId="0" borderId="2" xfId="362" applyNumberFormat="1" applyFont="1" applyFill="1" applyBorder="1" applyAlignment="1">
      <alignment horizontal="center" vertical="center" wrapText="1"/>
    </xf>
    <xf numFmtId="0" fontId="133" fillId="0" borderId="2" xfId="362" applyNumberFormat="1" applyFont="1" applyFill="1" applyBorder="1" applyAlignment="1">
      <alignment horizontal="center" vertical="center" wrapText="1"/>
    </xf>
    <xf numFmtId="212" fontId="132" fillId="0" borderId="2" xfId="362" applyNumberFormat="1" applyFont="1" applyFill="1" applyBorder="1" applyAlignment="1">
      <alignment horizontal="center" vertical="center" wrapText="1"/>
    </xf>
    <xf numFmtId="211" fontId="132" fillId="0" borderId="2" xfId="362" applyNumberFormat="1" applyFont="1" applyFill="1" applyBorder="1" applyAlignment="1">
      <alignment horizontal="center" vertical="center" wrapText="1"/>
    </xf>
    <xf numFmtId="0" fontId="132" fillId="0" borderId="2" xfId="362" applyNumberFormat="1" applyFont="1" applyFill="1" applyBorder="1" applyAlignment="1">
      <alignment horizontal="center" vertical="center" wrapText="1"/>
    </xf>
    <xf numFmtId="215" fontId="133" fillId="0" borderId="2" xfId="362" applyNumberFormat="1" applyFont="1" applyFill="1" applyBorder="1" applyAlignment="1">
      <alignment horizontal="center" vertical="center" wrapText="1"/>
    </xf>
    <xf numFmtId="0" fontId="134" fillId="0" borderId="2" xfId="362" applyNumberFormat="1" applyFont="1" applyFill="1" applyBorder="1" applyAlignment="1">
      <alignment horizontal="center" vertical="center" wrapText="1"/>
    </xf>
    <xf numFmtId="215" fontId="134" fillId="0" borderId="2" xfId="362" applyNumberFormat="1" applyFont="1" applyFill="1" applyBorder="1" applyAlignment="1">
      <alignment horizontal="center" vertical="center" wrapText="1"/>
    </xf>
    <xf numFmtId="0" fontId="125" fillId="0" borderId="0" xfId="362" applyNumberFormat="1" applyFont="1" applyFill="1" applyBorder="1" applyAlignment="1">
      <alignment horizontal="left" vertical="center" wrapText="1"/>
    </xf>
  </cellXfs>
  <cellStyles count="585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_x000a_NA_x000d__x000a_" xfId="66"/>
    <cellStyle name="0,0_x000d__x000a_NA_x000d__x000a_ 2" xfId="67"/>
    <cellStyle name="0,0_x000d__x000a_NA_x000d__x000a_ 3" xfId="68"/>
    <cellStyle name="0,0_x000d__x000a_NA_x000d__x000a_ 4" xfId="69"/>
    <cellStyle name="0,0_x000d__x000a_NA_x000d__x000a_ 5" xfId="70"/>
    <cellStyle name="0,0_x000d__x000a_NA_x000d__x000a_ 6" xfId="71"/>
    <cellStyle name="0,0_x000d__x000a_NA_x000d__x000a_ 7" xfId="72"/>
    <cellStyle name="0,0_x000d__x000a_NA_x000d__x000a_ 8" xfId="73"/>
    <cellStyle name="0,0_x000d__x000a_NA_x000d__x000a_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7 2" xfId="361"/>
    <cellStyle name="常规 2" xfId="362"/>
    <cellStyle name="常规 2 10" xfId="363"/>
    <cellStyle name="常规 2 11" xfId="364"/>
    <cellStyle name="常规 2 2" xfId="365"/>
    <cellStyle name="常规 2 2 2" xfId="366"/>
    <cellStyle name="常规 2 3" xfId="367"/>
    <cellStyle name="常规 2 3 2" xfId="368"/>
    <cellStyle name="常规 2 4" xfId="369"/>
    <cellStyle name="常规 2 5" xfId="370"/>
    <cellStyle name="常规 2 6" xfId="371"/>
    <cellStyle name="常规 2 7" xfId="372"/>
    <cellStyle name="常规 2 8" xfId="373"/>
    <cellStyle name="常规 2 9" xfId="374"/>
    <cellStyle name="常规 2_民生政策最低支出需求" xfId="375"/>
    <cellStyle name="常规 25" xfId="376"/>
    <cellStyle name="常规 26" xfId="377"/>
    <cellStyle name="常规 27" xfId="378"/>
    <cellStyle name="常规 29" xfId="379"/>
    <cellStyle name="常规 3" xfId="380"/>
    <cellStyle name="常规 3 2" xfId="381"/>
    <cellStyle name="常规 3 2 2" xfId="382"/>
    <cellStyle name="常规 3 3" xfId="383"/>
    <cellStyle name="常规 3 4" xfId="384"/>
    <cellStyle name="常规 3 5" xfId="385"/>
    <cellStyle name="常规 3 6" xfId="386"/>
    <cellStyle name="常规 3 7" xfId="387"/>
    <cellStyle name="常规 3 8" xfId="388"/>
    <cellStyle name="常规 30" xfId="389"/>
    <cellStyle name="常规 31" xfId="390"/>
    <cellStyle name="常规 4" xfId="391"/>
    <cellStyle name="常规 4 2" xfId="392"/>
    <cellStyle name="常规 4 3" xfId="393"/>
    <cellStyle name="常规 4 4" xfId="394"/>
    <cellStyle name="常规 4 5" xfId="395"/>
    <cellStyle name="常规 4_复件 附件：2013年专项配套项目3.10" xfId="396"/>
    <cellStyle name="常规 5" xfId="397"/>
    <cellStyle name="常规 5 2" xfId="398"/>
    <cellStyle name="常规 5 2 2" xfId="399"/>
    <cellStyle name="常规 6" xfId="400"/>
    <cellStyle name="常规 6 2" xfId="401"/>
    <cellStyle name="常规 7" xfId="402"/>
    <cellStyle name="常规 7 2" xfId="403"/>
    <cellStyle name="常规 8" xfId="404"/>
    <cellStyle name="常规 8 2" xfId="405"/>
    <cellStyle name="常规 8 3" xfId="406"/>
    <cellStyle name="常规 9" xfId="407"/>
    <cellStyle name="常规 9 2" xfId="408"/>
    <cellStyle name="常规 9 3" xfId="409"/>
    <cellStyle name="常规_直99_2005年一般性转移支付基础测算数据" xfId="410"/>
    <cellStyle name="超级链接" xfId="411"/>
    <cellStyle name="分级显示行_1_4附件二凯旋评估表" xfId="412"/>
    <cellStyle name="公司标准表" xfId="413"/>
    <cellStyle name="公司标准表 2" xfId="414"/>
    <cellStyle name="好 2" xfId="415"/>
    <cellStyle name="好 3" xfId="416"/>
    <cellStyle name="好 3 2" xfId="417"/>
    <cellStyle name="好 4" xfId="418"/>
    <cellStyle name="好 5" xfId="419"/>
    <cellStyle name="好 6" xfId="420"/>
    <cellStyle name="好 7" xfId="421"/>
    <cellStyle name="好_2011年高校质量工程经费分配表" xfId="422"/>
    <cellStyle name="好_2011年梧州市校舍维修改造项目计划" xfId="423"/>
    <cellStyle name="好_2013年薄改计划资金附件(1221修订）" xfId="424"/>
    <cellStyle name="好_2013年薄改计划资金附件1220" xfId="425"/>
    <cellStyle name="好_Book1" xfId="426"/>
    <cellStyle name="好_Book1_1" xfId="427"/>
    <cellStyle name="好_Book1_桂教报〔2011〕75号附件1的附件3" xfId="428"/>
    <cellStyle name="好_Sheet1" xfId="429"/>
    <cellStyle name="好_桂财教(2010)245号附件（2010年县镇学校扩容改造和寄宿制学校及附属生活设施建设资金预算）" xfId="430"/>
    <cellStyle name="好_桂财教(2011)261号2012年薄改计划资金附件" xfId="431"/>
    <cellStyle name="好_桂财教【2010】246号附件2011年农村义务教育校舍维修改造资金项目计划表(110215)" xfId="432"/>
    <cellStyle name="好_桂教报〔2011〕75号附件1的附件3" xfId="433"/>
    <cellStyle name="好_桂林市2011年中小学校舍维修改造资金项目计划表" xfId="434"/>
    <cellStyle name="好_贺州市2010学校改扩容改造和寄宿制学校及附属生活设施建设项目计划表" xfId="435"/>
    <cellStyle name="好_图书配备方案附件1.2" xfId="436"/>
    <cellStyle name="好_玉林市2011年农村中小学校舍维修改造资金项目890" xfId="437"/>
    <cellStyle name="后继超级链接" xfId="438"/>
    <cellStyle name="汇总 2" xfId="439"/>
    <cellStyle name="汇总 3" xfId="440"/>
    <cellStyle name="汇总 3 2" xfId="441"/>
    <cellStyle name="汇总 4" xfId="442"/>
    <cellStyle name="汇总 5" xfId="443"/>
    <cellStyle name="汇总 6" xfId="444"/>
    <cellStyle name="汇总 7" xfId="445"/>
    <cellStyle name="计算 2" xfId="446"/>
    <cellStyle name="计算 3" xfId="447"/>
    <cellStyle name="计算 3 2" xfId="448"/>
    <cellStyle name="计算 4" xfId="449"/>
    <cellStyle name="计算 5" xfId="450"/>
    <cellStyle name="计算 6" xfId="451"/>
    <cellStyle name="计算 7" xfId="452"/>
    <cellStyle name="检查单元格 2" xfId="453"/>
    <cellStyle name="检查单元格 3" xfId="454"/>
    <cellStyle name="检查单元格 4" xfId="455"/>
    <cellStyle name="检查单元格 5" xfId="456"/>
    <cellStyle name="检查单元格 6" xfId="457"/>
    <cellStyle name="检查单元格 7" xfId="458"/>
    <cellStyle name="解释性文本 2" xfId="459"/>
    <cellStyle name="解释性文本 3" xfId="460"/>
    <cellStyle name="解释性文本 3 2" xfId="461"/>
    <cellStyle name="解释性文本 4" xfId="462"/>
    <cellStyle name="解释性文本 5" xfId="463"/>
    <cellStyle name="解释性文本 6" xfId="464"/>
    <cellStyle name="解释性文本 7" xfId="465"/>
    <cellStyle name="警告文本 2" xfId="466"/>
    <cellStyle name="警告文本 3" xfId="467"/>
    <cellStyle name="警告文本 3 2" xfId="468"/>
    <cellStyle name="警告文本 4" xfId="469"/>
    <cellStyle name="警告文本 5" xfId="470"/>
    <cellStyle name="警告文本 6" xfId="471"/>
    <cellStyle name="警告文本 7" xfId="472"/>
    <cellStyle name="链接单元格 2" xfId="473"/>
    <cellStyle name="链接单元格 3" xfId="474"/>
    <cellStyle name="链接单元格 3 2" xfId="475"/>
    <cellStyle name="链接单元格 4" xfId="476"/>
    <cellStyle name="链接单元格 5" xfId="477"/>
    <cellStyle name="链接单元格 6" xfId="478"/>
    <cellStyle name="链接单元格 7" xfId="479"/>
    <cellStyle name="霓付 [0]_97MBO" xfId="480"/>
    <cellStyle name="霓付_97MBO" xfId="481"/>
    <cellStyle name="烹拳 [0]_97MBO" xfId="482"/>
    <cellStyle name="烹拳_97MBO" xfId="483"/>
    <cellStyle name="普通_ 白土" xfId="484"/>
    <cellStyle name="千分位[0]_ 白土" xfId="485"/>
    <cellStyle name="千分位_ 白土" xfId="486"/>
    <cellStyle name="千位[0]_ 应交税金审定表" xfId="487"/>
    <cellStyle name="千位_ 应交税金审定表" xfId="488"/>
    <cellStyle name="千位分隔 2" xfId="489"/>
    <cellStyle name="千位分隔 2 2" xfId="490"/>
    <cellStyle name="千位分隔 3" xfId="491"/>
    <cellStyle name="千位分隔 3 2" xfId="492"/>
    <cellStyle name="千位分隔 3 2 2" xfId="493"/>
    <cellStyle name="千位分隔 4" xfId="494"/>
    <cellStyle name="千位分隔 4 2" xfId="495"/>
    <cellStyle name="千位分隔 5" xfId="496"/>
    <cellStyle name="千位分隔 6" xfId="497"/>
    <cellStyle name="千位分隔 6 2" xfId="498"/>
    <cellStyle name="千位分隔[0] 2" xfId="499"/>
    <cellStyle name="钎霖_laroux" xfId="500"/>
    <cellStyle name="强调文字颜色 1 2" xfId="501"/>
    <cellStyle name="强调文字颜色 1 3" xfId="502"/>
    <cellStyle name="强调文字颜色 1 4" xfId="503"/>
    <cellStyle name="强调文字颜色 1 5" xfId="504"/>
    <cellStyle name="强调文字颜色 1 6" xfId="505"/>
    <cellStyle name="强调文字颜色 1 7" xfId="506"/>
    <cellStyle name="强调文字颜色 2 2" xfId="507"/>
    <cellStyle name="强调文字颜色 2 3" xfId="508"/>
    <cellStyle name="强调文字颜色 2 4" xfId="509"/>
    <cellStyle name="强调文字颜色 2 5" xfId="510"/>
    <cellStyle name="强调文字颜色 2 6" xfId="511"/>
    <cellStyle name="强调文字颜色 2 7" xfId="512"/>
    <cellStyle name="强调文字颜色 3 2" xfId="513"/>
    <cellStyle name="强调文字颜色 3 3" xfId="514"/>
    <cellStyle name="强调文字颜色 3 4" xfId="515"/>
    <cellStyle name="强调文字颜色 3 5" xfId="516"/>
    <cellStyle name="强调文字颜色 3 6" xfId="517"/>
    <cellStyle name="强调文字颜色 3 7" xfId="518"/>
    <cellStyle name="强调文字颜色 4 2" xfId="519"/>
    <cellStyle name="强调文字颜色 4 3" xfId="520"/>
    <cellStyle name="强调文字颜色 4 4" xfId="521"/>
    <cellStyle name="强调文字颜色 4 5" xfId="522"/>
    <cellStyle name="强调文字颜色 4 6" xfId="523"/>
    <cellStyle name="强调文字颜色 4 7" xfId="524"/>
    <cellStyle name="强调文字颜色 5 2" xfId="525"/>
    <cellStyle name="强调文字颜色 5 3" xfId="526"/>
    <cellStyle name="强调文字颜色 5 4" xfId="527"/>
    <cellStyle name="强调文字颜色 5 5" xfId="528"/>
    <cellStyle name="强调文字颜色 5 6" xfId="529"/>
    <cellStyle name="强调文字颜色 5 7" xfId="530"/>
    <cellStyle name="强调文字颜色 6 2" xfId="531"/>
    <cellStyle name="强调文字颜色 6 3" xfId="532"/>
    <cellStyle name="强调文字颜色 6 4" xfId="533"/>
    <cellStyle name="强调文字颜色 6 5" xfId="534"/>
    <cellStyle name="强调文字颜色 6 6" xfId="535"/>
    <cellStyle name="强调文字颜色 6 7" xfId="536"/>
    <cellStyle name="适中 2" xfId="537"/>
    <cellStyle name="适中 3" xfId="538"/>
    <cellStyle name="适中 3 2" xfId="539"/>
    <cellStyle name="适中 4" xfId="540"/>
    <cellStyle name="适中 5" xfId="541"/>
    <cellStyle name="适中 6" xfId="542"/>
    <cellStyle name="适中 7" xfId="543"/>
    <cellStyle name="输出 2" xfId="544"/>
    <cellStyle name="输出 3" xfId="545"/>
    <cellStyle name="输出 3 2" xfId="546"/>
    <cellStyle name="输出 4" xfId="547"/>
    <cellStyle name="输出 5" xfId="548"/>
    <cellStyle name="输出 6" xfId="549"/>
    <cellStyle name="输出 7" xfId="550"/>
    <cellStyle name="输入 2" xfId="551"/>
    <cellStyle name="输入 3" xfId="552"/>
    <cellStyle name="输入 4" xfId="553"/>
    <cellStyle name="输入 5" xfId="554"/>
    <cellStyle name="输入 6" xfId="555"/>
    <cellStyle name="输入 7" xfId="556"/>
    <cellStyle name="样式 1" xfId="557"/>
    <cellStyle name="样式 1 10" xfId="558"/>
    <cellStyle name="样式 1 11" xfId="559"/>
    <cellStyle name="样式 1 12" xfId="560"/>
    <cellStyle name="样式 1 2" xfId="561"/>
    <cellStyle name="样式 1 3" xfId="562"/>
    <cellStyle name="样式 1 4" xfId="563"/>
    <cellStyle name="样式 1 5" xfId="564"/>
    <cellStyle name="样式 1 6" xfId="565"/>
    <cellStyle name="样式 1 7" xfId="566"/>
    <cellStyle name="样式 1 8" xfId="567"/>
    <cellStyle name="样式 1 9" xfId="568"/>
    <cellStyle name="样式 1_Sheet2" xfId="569"/>
    <cellStyle name="一般_NEGS" xfId="570"/>
    <cellStyle name="注释 2" xfId="571"/>
    <cellStyle name="注释 2 2" xfId="572"/>
    <cellStyle name="注释 3" xfId="573"/>
    <cellStyle name="注释 3 2" xfId="574"/>
    <cellStyle name="注释 4" xfId="575"/>
    <cellStyle name="注释 5" xfId="576"/>
    <cellStyle name="注释 6" xfId="577"/>
    <cellStyle name="注释 7" xfId="578"/>
    <cellStyle name="资产" xfId="579"/>
    <cellStyle name="콤마 [0]_BOILER-CO1" xfId="580"/>
    <cellStyle name="콤마_BOILER-CO1" xfId="581"/>
    <cellStyle name="통화 [0]_BOILER-CO1" xfId="582"/>
    <cellStyle name="통화_BOILER-CO1" xfId="583"/>
    <cellStyle name="표준_0N-HANDLING " xfId="58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2C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showZeros="0" tabSelected="1" zoomScaleNormal="100" workbookViewId="0">
      <pane xSplit="1" ySplit="4" topLeftCell="B155" activePane="bottomRight" state="frozen"/>
      <selection pane="topRight" activeCell="D1" sqref="D1"/>
      <selection pane="bottomLeft" activeCell="A11" sqref="A11"/>
      <selection pane="bottomRight" activeCell="P175" sqref="P175"/>
    </sheetView>
  </sheetViews>
  <sheetFormatPr defaultRowHeight="13.5"/>
  <cols>
    <col min="1" max="1" width="18.625" style="63" customWidth="1"/>
    <col min="2" max="3" width="9.625" style="63" customWidth="1"/>
    <col min="4" max="4" width="9.625" style="21" customWidth="1"/>
    <col min="5" max="7" width="9.625" style="22" customWidth="1"/>
    <col min="8" max="8" width="9.625" style="23" customWidth="1"/>
    <col min="9" max="9" width="9.625" style="24" customWidth="1"/>
    <col min="10" max="12" width="9.625" style="22" customWidth="1"/>
    <col min="13" max="13" width="5.625" style="25" customWidth="1"/>
    <col min="14" max="16384" width="9" style="25"/>
  </cols>
  <sheetData>
    <row r="1" spans="1:13" ht="19.5" customHeight="1">
      <c r="A1" s="19" t="s">
        <v>186</v>
      </c>
      <c r="B1" s="20"/>
      <c r="C1" s="20"/>
    </row>
    <row r="2" spans="1:13" s="27" customFormat="1" ht="54.95" customHeight="1">
      <c r="A2" s="26" t="s">
        <v>174</v>
      </c>
      <c r="B2" s="26"/>
      <c r="C2" s="26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s="27" customFormat="1" ht="15.75" customHeight="1">
      <c r="A3" s="28"/>
      <c r="B3" s="28"/>
      <c r="C3" s="28"/>
      <c r="D3" s="6"/>
      <c r="E3" s="1"/>
      <c r="F3" s="1"/>
      <c r="G3" s="1"/>
      <c r="H3" s="9"/>
      <c r="I3" s="10"/>
      <c r="J3" s="1"/>
      <c r="K3" s="1"/>
      <c r="L3" s="29" t="s">
        <v>2</v>
      </c>
      <c r="M3" s="29"/>
    </row>
    <row r="4" spans="1:13" ht="50.1" customHeight="1">
      <c r="A4" s="30" t="s">
        <v>1</v>
      </c>
      <c r="B4" s="30" t="s">
        <v>180</v>
      </c>
      <c r="C4" s="4" t="s">
        <v>181</v>
      </c>
      <c r="D4" s="7" t="s">
        <v>187</v>
      </c>
      <c r="E4" s="4" t="s">
        <v>175</v>
      </c>
      <c r="F4" s="4" t="s">
        <v>176</v>
      </c>
      <c r="G4" s="4" t="s">
        <v>182</v>
      </c>
      <c r="H4" s="11" t="s">
        <v>183</v>
      </c>
      <c r="I4" s="12" t="s">
        <v>177</v>
      </c>
      <c r="J4" s="4" t="s">
        <v>184</v>
      </c>
      <c r="K4" s="4" t="s">
        <v>178</v>
      </c>
      <c r="L4" s="4" t="s">
        <v>179</v>
      </c>
      <c r="M4" s="13" t="s">
        <v>0</v>
      </c>
    </row>
    <row r="5" spans="1:13" s="32" customFormat="1" ht="15" customHeight="1">
      <c r="A5" s="3" t="s">
        <v>3</v>
      </c>
      <c r="B5" s="5">
        <f t="shared" ref="B5:B36" si="0">C5+G5</f>
        <v>306341</v>
      </c>
      <c r="C5" s="3">
        <f t="shared" ref="C5:C36" si="1">SUM(D5:F5)</f>
        <v>717</v>
      </c>
      <c r="D5" s="14">
        <f t="shared" ref="D5:K5" si="2">D9+D25+D39+D60+D71+D79+D87+D95+D104+D115+D124+D140+D155+D165</f>
        <v>174</v>
      </c>
      <c r="E5" s="2">
        <f t="shared" si="2"/>
        <v>498</v>
      </c>
      <c r="F5" s="2">
        <f t="shared" si="2"/>
        <v>45</v>
      </c>
      <c r="G5" s="15">
        <f t="shared" ref="G5:G10" si="3">SUM(H5:L5)</f>
        <v>305624</v>
      </c>
      <c r="H5" s="15">
        <f t="shared" si="2"/>
        <v>209454</v>
      </c>
      <c r="I5" s="16">
        <f t="shared" si="2"/>
        <v>80000</v>
      </c>
      <c r="J5" s="2">
        <f t="shared" si="2"/>
        <v>170</v>
      </c>
      <c r="K5" s="2">
        <f t="shared" si="2"/>
        <v>4777</v>
      </c>
      <c r="L5" s="15">
        <f>L9+L25+L39+L60+L71+L79+L87+L95+L104+L115+L124+L140+L155+L165</f>
        <v>11223</v>
      </c>
      <c r="M5" s="31"/>
    </row>
    <row r="6" spans="1:13" s="32" customFormat="1" ht="15" customHeight="1">
      <c r="A6" s="3" t="s">
        <v>4</v>
      </c>
      <c r="B6" s="5">
        <f t="shared" si="0"/>
        <v>2112</v>
      </c>
      <c r="C6" s="3">
        <f t="shared" si="1"/>
        <v>1.06</v>
      </c>
      <c r="D6" s="14">
        <f t="shared" ref="D6:K6" si="4">D10+D26+D40+D61+D72+D80+D88+D96+D105+D116+D125+D141+D156+D166</f>
        <v>0</v>
      </c>
      <c r="E6" s="2">
        <f t="shared" si="4"/>
        <v>1.06</v>
      </c>
      <c r="F6" s="2">
        <f t="shared" si="4"/>
        <v>0</v>
      </c>
      <c r="G6" s="15">
        <f t="shared" si="3"/>
        <v>2111</v>
      </c>
      <c r="H6" s="15">
        <f t="shared" si="4"/>
        <v>747</v>
      </c>
      <c r="I6" s="16">
        <f t="shared" si="4"/>
        <v>592</v>
      </c>
      <c r="J6" s="2">
        <f t="shared" si="4"/>
        <v>170</v>
      </c>
      <c r="K6" s="2">
        <f t="shared" si="4"/>
        <v>512</v>
      </c>
      <c r="L6" s="15">
        <f>L10+L26+L40+L61+L72+L80+L88+L96+L105+L116+L125+L141+L156+L166</f>
        <v>90</v>
      </c>
      <c r="M6" s="31"/>
    </row>
    <row r="7" spans="1:13" s="32" customFormat="1" ht="15" customHeight="1">
      <c r="A7" s="3" t="s">
        <v>5</v>
      </c>
      <c r="B7" s="5">
        <f t="shared" si="0"/>
        <v>75925</v>
      </c>
      <c r="C7" s="3">
        <f t="shared" si="1"/>
        <v>125.38</v>
      </c>
      <c r="D7" s="33">
        <f t="shared" ref="D7:K7" si="5">D11+D27+D41+D62+D73+D81+D89+D97+D106+D117+D126+D142+D157+D167</f>
        <v>28.6</v>
      </c>
      <c r="E7" s="34">
        <f t="shared" si="5"/>
        <v>96.78</v>
      </c>
      <c r="F7" s="34">
        <f t="shared" si="5"/>
        <v>0</v>
      </c>
      <c r="G7" s="15">
        <f t="shared" si="3"/>
        <v>75800</v>
      </c>
      <c r="H7" s="35">
        <f t="shared" si="5"/>
        <v>48443</v>
      </c>
      <c r="I7" s="36">
        <f t="shared" si="5"/>
        <v>22896</v>
      </c>
      <c r="J7" s="34">
        <f t="shared" si="5"/>
        <v>0</v>
      </c>
      <c r="K7" s="34">
        <f t="shared" si="5"/>
        <v>952</v>
      </c>
      <c r="L7" s="35">
        <f>L11+L27+L41+L62+L73+L81+L89+L97+L106+L117+L126+L142+L157+L167</f>
        <v>3509</v>
      </c>
      <c r="M7" s="31"/>
    </row>
    <row r="8" spans="1:13" s="32" customFormat="1" ht="15" customHeight="1">
      <c r="A8" s="3" t="s">
        <v>6</v>
      </c>
      <c r="B8" s="5">
        <f t="shared" si="0"/>
        <v>228304</v>
      </c>
      <c r="C8" s="3">
        <f t="shared" si="1"/>
        <v>590.55999999999995</v>
      </c>
      <c r="D8" s="33">
        <f t="shared" ref="D8:L8" si="6">D19+D33+D48+D66+D77+D84+D92+D101+D109+D120+D129+D145+D159+D169</f>
        <v>145.4</v>
      </c>
      <c r="E8" s="34">
        <f t="shared" si="6"/>
        <v>400.16</v>
      </c>
      <c r="F8" s="34">
        <f t="shared" si="6"/>
        <v>45</v>
      </c>
      <c r="G8" s="15">
        <f t="shared" si="3"/>
        <v>227713</v>
      </c>
      <c r="H8" s="35">
        <f t="shared" si="6"/>
        <v>160264</v>
      </c>
      <c r="I8" s="36">
        <f t="shared" si="6"/>
        <v>56512</v>
      </c>
      <c r="J8" s="34">
        <f t="shared" si="6"/>
        <v>0</v>
      </c>
      <c r="K8" s="34">
        <f t="shared" si="6"/>
        <v>3313</v>
      </c>
      <c r="L8" s="35">
        <f t="shared" si="6"/>
        <v>7624</v>
      </c>
      <c r="M8" s="31"/>
    </row>
    <row r="9" spans="1:13" s="32" customFormat="1" ht="15" customHeight="1">
      <c r="A9" s="3" t="s">
        <v>7</v>
      </c>
      <c r="B9" s="5">
        <f t="shared" si="0"/>
        <v>31734</v>
      </c>
      <c r="C9" s="3">
        <f t="shared" si="1"/>
        <v>33.659999999999997</v>
      </c>
      <c r="D9" s="33">
        <f t="shared" ref="D9:L9" si="7">D10+D11+D19</f>
        <v>0</v>
      </c>
      <c r="E9" s="34">
        <f t="shared" si="7"/>
        <v>33.659999999999997</v>
      </c>
      <c r="F9" s="34">
        <f t="shared" si="7"/>
        <v>0</v>
      </c>
      <c r="G9" s="15">
        <f t="shared" si="3"/>
        <v>31700</v>
      </c>
      <c r="H9" s="35">
        <f t="shared" si="7"/>
        <v>21249</v>
      </c>
      <c r="I9" s="36">
        <f t="shared" si="7"/>
        <v>9036</v>
      </c>
      <c r="J9" s="34">
        <f t="shared" si="7"/>
        <v>32</v>
      </c>
      <c r="K9" s="34">
        <f t="shared" si="7"/>
        <v>429</v>
      </c>
      <c r="L9" s="35">
        <f t="shared" si="7"/>
        <v>954</v>
      </c>
      <c r="M9" s="31"/>
    </row>
    <row r="10" spans="1:13" ht="15" customHeight="1">
      <c r="A10" s="37" t="s">
        <v>8</v>
      </c>
      <c r="B10" s="5">
        <f t="shared" si="0"/>
        <v>748</v>
      </c>
      <c r="C10" s="3">
        <f t="shared" si="1"/>
        <v>0</v>
      </c>
      <c r="D10" s="38"/>
      <c r="E10" s="39"/>
      <c r="F10" s="39"/>
      <c r="G10" s="17">
        <f t="shared" si="3"/>
        <v>748</v>
      </c>
      <c r="H10" s="40">
        <v>318</v>
      </c>
      <c r="I10" s="41">
        <v>218</v>
      </c>
      <c r="J10" s="39">
        <v>32</v>
      </c>
      <c r="K10" s="39">
        <v>118</v>
      </c>
      <c r="L10" s="40">
        <v>62</v>
      </c>
      <c r="M10" s="42"/>
    </row>
    <row r="11" spans="1:13" ht="15" customHeight="1">
      <c r="A11" s="37" t="s">
        <v>9</v>
      </c>
      <c r="B11" s="5">
        <f t="shared" si="0"/>
        <v>12738</v>
      </c>
      <c r="C11" s="3">
        <f t="shared" si="1"/>
        <v>26.29</v>
      </c>
      <c r="D11" s="38">
        <f t="shared" ref="D11:K11" si="8">SUM(D12:D18)</f>
        <v>0</v>
      </c>
      <c r="E11" s="34">
        <f t="shared" si="8"/>
        <v>26.29</v>
      </c>
      <c r="F11" s="39">
        <f t="shared" si="8"/>
        <v>0</v>
      </c>
      <c r="G11" s="15">
        <f t="shared" ref="G11:G74" si="9">SUM(H11:L11)</f>
        <v>12712</v>
      </c>
      <c r="H11" s="35">
        <f t="shared" si="8"/>
        <v>8542</v>
      </c>
      <c r="I11" s="36">
        <f t="shared" si="8"/>
        <v>3629</v>
      </c>
      <c r="J11" s="39">
        <f t="shared" si="8"/>
        <v>0</v>
      </c>
      <c r="K11" s="34">
        <f t="shared" si="8"/>
        <v>140</v>
      </c>
      <c r="L11" s="15">
        <f>L12+L13+L14+L15+L16+L17+L18</f>
        <v>401</v>
      </c>
      <c r="M11" s="42"/>
    </row>
    <row r="12" spans="1:13" ht="15" customHeight="1">
      <c r="A12" s="43" t="s">
        <v>10</v>
      </c>
      <c r="B12" s="5">
        <f t="shared" si="0"/>
        <v>1137</v>
      </c>
      <c r="C12" s="3">
        <f t="shared" si="1"/>
        <v>1.58</v>
      </c>
      <c r="D12" s="38"/>
      <c r="E12" s="39">
        <v>1.58</v>
      </c>
      <c r="F12" s="39"/>
      <c r="G12" s="17">
        <f t="shared" si="9"/>
        <v>1135</v>
      </c>
      <c r="H12" s="35">
        <v>725</v>
      </c>
      <c r="I12" s="41">
        <v>378</v>
      </c>
      <c r="J12" s="39"/>
      <c r="K12" s="39">
        <v>15</v>
      </c>
      <c r="L12" s="40">
        <v>17</v>
      </c>
      <c r="M12" s="42"/>
    </row>
    <row r="13" spans="1:13" ht="15" customHeight="1">
      <c r="A13" s="43" t="s">
        <v>11</v>
      </c>
      <c r="B13" s="5">
        <f t="shared" si="0"/>
        <v>1778</v>
      </c>
      <c r="C13" s="3">
        <f t="shared" si="1"/>
        <v>0</v>
      </c>
      <c r="D13" s="38"/>
      <c r="E13" s="39"/>
      <c r="F13" s="39"/>
      <c r="G13" s="17">
        <f t="shared" si="9"/>
        <v>1778</v>
      </c>
      <c r="H13" s="40">
        <v>1200</v>
      </c>
      <c r="I13" s="41">
        <v>478</v>
      </c>
      <c r="J13" s="39"/>
      <c r="K13" s="39">
        <v>16</v>
      </c>
      <c r="L13" s="40">
        <v>84</v>
      </c>
      <c r="M13" s="42"/>
    </row>
    <row r="14" spans="1:13" ht="15" customHeight="1">
      <c r="A14" s="43" t="s">
        <v>12</v>
      </c>
      <c r="B14" s="5">
        <f t="shared" si="0"/>
        <v>1224</v>
      </c>
      <c r="C14" s="3">
        <f t="shared" si="1"/>
        <v>1.05</v>
      </c>
      <c r="D14" s="38"/>
      <c r="E14" s="39">
        <v>1.05</v>
      </c>
      <c r="F14" s="39"/>
      <c r="G14" s="17">
        <f t="shared" si="9"/>
        <v>1223</v>
      </c>
      <c r="H14" s="40">
        <v>818</v>
      </c>
      <c r="I14" s="41">
        <v>369</v>
      </c>
      <c r="J14" s="39"/>
      <c r="K14" s="39">
        <v>13</v>
      </c>
      <c r="L14" s="40">
        <v>23</v>
      </c>
      <c r="M14" s="42"/>
    </row>
    <row r="15" spans="1:13" s="44" customFormat="1" ht="15" customHeight="1">
      <c r="A15" s="43" t="s">
        <v>13</v>
      </c>
      <c r="B15" s="5">
        <f t="shared" si="0"/>
        <v>2438</v>
      </c>
      <c r="C15" s="3">
        <f t="shared" si="1"/>
        <v>0</v>
      </c>
      <c r="D15" s="38"/>
      <c r="E15" s="39"/>
      <c r="F15" s="39"/>
      <c r="G15" s="17">
        <f t="shared" si="9"/>
        <v>2438</v>
      </c>
      <c r="H15" s="40">
        <v>1702</v>
      </c>
      <c r="I15" s="41">
        <v>644</v>
      </c>
      <c r="J15" s="39"/>
      <c r="K15" s="39">
        <v>19</v>
      </c>
      <c r="L15" s="40">
        <v>73</v>
      </c>
      <c r="M15" s="42"/>
    </row>
    <row r="16" spans="1:13" s="44" customFormat="1" ht="15" customHeight="1">
      <c r="A16" s="43" t="s">
        <v>14</v>
      </c>
      <c r="B16" s="5">
        <f t="shared" si="0"/>
        <v>1329</v>
      </c>
      <c r="C16" s="3">
        <f t="shared" si="1"/>
        <v>0</v>
      </c>
      <c r="D16" s="38"/>
      <c r="E16" s="39"/>
      <c r="F16" s="39"/>
      <c r="G16" s="17">
        <f t="shared" si="9"/>
        <v>1329</v>
      </c>
      <c r="H16" s="40">
        <v>864</v>
      </c>
      <c r="I16" s="41">
        <v>390</v>
      </c>
      <c r="J16" s="39"/>
      <c r="K16" s="39">
        <v>21</v>
      </c>
      <c r="L16" s="40">
        <v>54</v>
      </c>
      <c r="M16" s="42"/>
    </row>
    <row r="17" spans="1:13" s="44" customFormat="1" ht="15" customHeight="1">
      <c r="A17" s="43" t="s">
        <v>15</v>
      </c>
      <c r="B17" s="5">
        <f t="shared" si="0"/>
        <v>1672</v>
      </c>
      <c r="C17" s="3">
        <f t="shared" si="1"/>
        <v>0</v>
      </c>
      <c r="D17" s="38"/>
      <c r="E17" s="39"/>
      <c r="F17" s="39"/>
      <c r="G17" s="17">
        <f t="shared" si="9"/>
        <v>1672</v>
      </c>
      <c r="H17" s="40">
        <v>1109</v>
      </c>
      <c r="I17" s="41">
        <v>476</v>
      </c>
      <c r="J17" s="39"/>
      <c r="K17" s="39">
        <v>29</v>
      </c>
      <c r="L17" s="40">
        <v>58</v>
      </c>
      <c r="M17" s="42"/>
    </row>
    <row r="18" spans="1:13" ht="15" customHeight="1">
      <c r="A18" s="43" t="s">
        <v>16</v>
      </c>
      <c r="B18" s="5">
        <f t="shared" si="0"/>
        <v>3161</v>
      </c>
      <c r="C18" s="3">
        <f t="shared" si="1"/>
        <v>23.66</v>
      </c>
      <c r="D18" s="38"/>
      <c r="E18" s="39">
        <v>23.66</v>
      </c>
      <c r="F18" s="39"/>
      <c r="G18" s="17">
        <f t="shared" si="9"/>
        <v>3137</v>
      </c>
      <c r="H18" s="40">
        <v>2124</v>
      </c>
      <c r="I18" s="41">
        <v>894</v>
      </c>
      <c r="J18" s="39"/>
      <c r="K18" s="39">
        <v>27</v>
      </c>
      <c r="L18" s="40">
        <v>92</v>
      </c>
      <c r="M18" s="42"/>
    </row>
    <row r="19" spans="1:13" ht="15" customHeight="1">
      <c r="A19" s="37" t="s">
        <v>17</v>
      </c>
      <c r="B19" s="5">
        <f t="shared" si="0"/>
        <v>18247</v>
      </c>
      <c r="C19" s="3">
        <f t="shared" si="1"/>
        <v>7.37</v>
      </c>
      <c r="D19" s="38">
        <f t="shared" ref="D19:K19" si="10">SUM(D20:D24)</f>
        <v>0</v>
      </c>
      <c r="E19" s="34">
        <f t="shared" si="10"/>
        <v>7.37</v>
      </c>
      <c r="F19" s="39">
        <f t="shared" si="10"/>
        <v>0</v>
      </c>
      <c r="G19" s="15">
        <f t="shared" si="9"/>
        <v>18240</v>
      </c>
      <c r="H19" s="35">
        <f t="shared" si="10"/>
        <v>12389</v>
      </c>
      <c r="I19" s="36">
        <f t="shared" si="10"/>
        <v>5189</v>
      </c>
      <c r="J19" s="39">
        <f t="shared" si="10"/>
        <v>0</v>
      </c>
      <c r="K19" s="34">
        <f t="shared" si="10"/>
        <v>171</v>
      </c>
      <c r="L19" s="15">
        <f>L20+L21+L22+L23+L24</f>
        <v>491</v>
      </c>
      <c r="M19" s="42"/>
    </row>
    <row r="20" spans="1:13" ht="15" customHeight="1">
      <c r="A20" s="43" t="s">
        <v>159</v>
      </c>
      <c r="B20" s="5">
        <f t="shared" si="0"/>
        <v>5166</v>
      </c>
      <c r="C20" s="3">
        <f t="shared" si="1"/>
        <v>2.1</v>
      </c>
      <c r="D20" s="38"/>
      <c r="E20" s="39">
        <v>2.1</v>
      </c>
      <c r="F20" s="39"/>
      <c r="G20" s="17">
        <f t="shared" si="9"/>
        <v>5164</v>
      </c>
      <c r="H20" s="40">
        <v>3521</v>
      </c>
      <c r="I20" s="41">
        <v>1472</v>
      </c>
      <c r="J20" s="39"/>
      <c r="K20" s="39">
        <v>55</v>
      </c>
      <c r="L20" s="40">
        <v>116</v>
      </c>
      <c r="M20" s="42"/>
    </row>
    <row r="21" spans="1:13" ht="15" customHeight="1">
      <c r="A21" s="43" t="s">
        <v>158</v>
      </c>
      <c r="B21" s="5">
        <f t="shared" si="0"/>
        <v>4667</v>
      </c>
      <c r="C21" s="3">
        <f t="shared" si="1"/>
        <v>2.63</v>
      </c>
      <c r="D21" s="38"/>
      <c r="E21" s="39">
        <v>2.63</v>
      </c>
      <c r="F21" s="39"/>
      <c r="G21" s="17">
        <f t="shared" si="9"/>
        <v>4664</v>
      </c>
      <c r="H21" s="40">
        <v>3074</v>
      </c>
      <c r="I21" s="41">
        <v>1404</v>
      </c>
      <c r="J21" s="39"/>
      <c r="K21" s="39">
        <v>44</v>
      </c>
      <c r="L21" s="40">
        <v>142</v>
      </c>
      <c r="M21" s="42"/>
    </row>
    <row r="22" spans="1:13" ht="15" customHeight="1">
      <c r="A22" s="43" t="s">
        <v>18</v>
      </c>
      <c r="B22" s="5">
        <f t="shared" si="0"/>
        <v>2789</v>
      </c>
      <c r="C22" s="3">
        <f t="shared" si="1"/>
        <v>1.58</v>
      </c>
      <c r="D22" s="38"/>
      <c r="E22" s="39">
        <v>1.58</v>
      </c>
      <c r="F22" s="39"/>
      <c r="G22" s="17">
        <f t="shared" si="9"/>
        <v>2787</v>
      </c>
      <c r="H22" s="40">
        <v>1915</v>
      </c>
      <c r="I22" s="41">
        <v>774</v>
      </c>
      <c r="J22" s="39"/>
      <c r="K22" s="39">
        <v>26</v>
      </c>
      <c r="L22" s="40">
        <v>72</v>
      </c>
      <c r="M22" s="42"/>
    </row>
    <row r="23" spans="1:13" ht="15" customHeight="1">
      <c r="A23" s="43" t="s">
        <v>19</v>
      </c>
      <c r="B23" s="5">
        <f t="shared" si="0"/>
        <v>3063</v>
      </c>
      <c r="C23" s="3">
        <f t="shared" si="1"/>
        <v>0.53</v>
      </c>
      <c r="D23" s="38"/>
      <c r="E23" s="39">
        <v>0.53</v>
      </c>
      <c r="F23" s="39"/>
      <c r="G23" s="17">
        <f t="shared" si="9"/>
        <v>3062</v>
      </c>
      <c r="H23" s="40">
        <v>2162</v>
      </c>
      <c r="I23" s="41">
        <v>795</v>
      </c>
      <c r="J23" s="39"/>
      <c r="K23" s="39">
        <v>26</v>
      </c>
      <c r="L23" s="40">
        <v>79</v>
      </c>
      <c r="M23" s="42"/>
    </row>
    <row r="24" spans="1:13" ht="15" customHeight="1">
      <c r="A24" s="43" t="s">
        <v>20</v>
      </c>
      <c r="B24" s="5">
        <f t="shared" si="0"/>
        <v>2564</v>
      </c>
      <c r="C24" s="3">
        <f t="shared" si="1"/>
        <v>0.53</v>
      </c>
      <c r="D24" s="38"/>
      <c r="E24" s="39">
        <v>0.53</v>
      </c>
      <c r="F24" s="39"/>
      <c r="G24" s="17">
        <f t="shared" si="9"/>
        <v>2563</v>
      </c>
      <c r="H24" s="40">
        <v>1717</v>
      </c>
      <c r="I24" s="41">
        <v>744</v>
      </c>
      <c r="J24" s="39"/>
      <c r="K24" s="39">
        <v>20</v>
      </c>
      <c r="L24" s="40">
        <v>82</v>
      </c>
      <c r="M24" s="42"/>
    </row>
    <row r="25" spans="1:13" s="32" customFormat="1" ht="15" customHeight="1">
      <c r="A25" s="37" t="s">
        <v>21</v>
      </c>
      <c r="B25" s="5">
        <f t="shared" si="0"/>
        <v>17600</v>
      </c>
      <c r="C25" s="3">
        <f t="shared" si="1"/>
        <v>16.32</v>
      </c>
      <c r="D25" s="33">
        <f t="shared" ref="D25:K25" si="11">D27+D26+D33</f>
        <v>0</v>
      </c>
      <c r="E25" s="34">
        <f t="shared" si="11"/>
        <v>16.32</v>
      </c>
      <c r="F25" s="34">
        <f t="shared" si="11"/>
        <v>0</v>
      </c>
      <c r="G25" s="15">
        <f t="shared" si="9"/>
        <v>17584</v>
      </c>
      <c r="H25" s="35">
        <f t="shared" si="11"/>
        <v>11463</v>
      </c>
      <c r="I25" s="36">
        <f t="shared" si="11"/>
        <v>5220</v>
      </c>
      <c r="J25" s="34">
        <f t="shared" si="11"/>
        <v>12</v>
      </c>
      <c r="K25" s="34">
        <f t="shared" si="11"/>
        <v>262</v>
      </c>
      <c r="L25" s="15">
        <f>L26+L27+L33</f>
        <v>627</v>
      </c>
      <c r="M25" s="31"/>
    </row>
    <row r="26" spans="1:13" ht="15" customHeight="1">
      <c r="A26" s="37" t="s">
        <v>22</v>
      </c>
      <c r="B26" s="5">
        <f t="shared" si="0"/>
        <v>393</v>
      </c>
      <c r="C26" s="3">
        <f t="shared" si="1"/>
        <v>0</v>
      </c>
      <c r="D26" s="38"/>
      <c r="E26" s="39"/>
      <c r="F26" s="39"/>
      <c r="G26" s="17">
        <f t="shared" si="9"/>
        <v>393</v>
      </c>
      <c r="H26" s="40">
        <v>135</v>
      </c>
      <c r="I26" s="41">
        <v>140</v>
      </c>
      <c r="J26" s="39">
        <v>12</v>
      </c>
      <c r="K26" s="39">
        <v>78</v>
      </c>
      <c r="L26" s="40">
        <v>28</v>
      </c>
      <c r="M26" s="42"/>
    </row>
    <row r="27" spans="1:13" s="45" customFormat="1" ht="15" customHeight="1">
      <c r="A27" s="37" t="s">
        <v>23</v>
      </c>
      <c r="B27" s="5">
        <f t="shared" si="0"/>
        <v>6052</v>
      </c>
      <c r="C27" s="3">
        <f t="shared" si="1"/>
        <v>6.31</v>
      </c>
      <c r="D27" s="33">
        <f t="shared" ref="D27:K27" si="12">SUM(D28:D32)</f>
        <v>0</v>
      </c>
      <c r="E27" s="34">
        <f t="shared" si="12"/>
        <v>6.31</v>
      </c>
      <c r="F27" s="34">
        <f t="shared" si="12"/>
        <v>0</v>
      </c>
      <c r="G27" s="15">
        <f t="shared" si="9"/>
        <v>6046</v>
      </c>
      <c r="H27" s="35">
        <f t="shared" si="12"/>
        <v>3774</v>
      </c>
      <c r="I27" s="36">
        <f t="shared" si="12"/>
        <v>1973</v>
      </c>
      <c r="J27" s="34">
        <f t="shared" si="12"/>
        <v>0</v>
      </c>
      <c r="K27" s="34">
        <f t="shared" si="12"/>
        <v>76</v>
      </c>
      <c r="L27" s="15">
        <f>L28+L29+L30+L31+L32</f>
        <v>223</v>
      </c>
      <c r="M27" s="31"/>
    </row>
    <row r="28" spans="1:13" ht="15" customHeight="1">
      <c r="A28" s="43" t="s">
        <v>24</v>
      </c>
      <c r="B28" s="5">
        <f t="shared" si="0"/>
        <v>366</v>
      </c>
      <c r="C28" s="3">
        <f t="shared" si="1"/>
        <v>0</v>
      </c>
      <c r="D28" s="38"/>
      <c r="E28" s="39"/>
      <c r="F28" s="39"/>
      <c r="G28" s="17">
        <f t="shared" si="9"/>
        <v>366</v>
      </c>
      <c r="H28" s="40">
        <v>149</v>
      </c>
      <c r="I28" s="41">
        <v>154</v>
      </c>
      <c r="J28" s="39"/>
      <c r="K28" s="39">
        <v>9</v>
      </c>
      <c r="L28" s="40">
        <v>54</v>
      </c>
      <c r="M28" s="42"/>
    </row>
    <row r="29" spans="1:13" ht="15" customHeight="1">
      <c r="A29" s="43" t="s">
        <v>25</v>
      </c>
      <c r="B29" s="5">
        <f t="shared" si="0"/>
        <v>1103</v>
      </c>
      <c r="C29" s="3">
        <f t="shared" si="1"/>
        <v>0.53</v>
      </c>
      <c r="D29" s="38"/>
      <c r="E29" s="39">
        <v>0.53</v>
      </c>
      <c r="F29" s="39"/>
      <c r="G29" s="17">
        <f t="shared" si="9"/>
        <v>1102</v>
      </c>
      <c r="H29" s="40">
        <v>689</v>
      </c>
      <c r="I29" s="41">
        <v>356</v>
      </c>
      <c r="J29" s="39"/>
      <c r="K29" s="39">
        <v>14</v>
      </c>
      <c r="L29" s="40">
        <v>43</v>
      </c>
      <c r="M29" s="42"/>
    </row>
    <row r="30" spans="1:13" ht="15" customHeight="1">
      <c r="A30" s="43" t="s">
        <v>26</v>
      </c>
      <c r="B30" s="5">
        <f t="shared" si="0"/>
        <v>1569</v>
      </c>
      <c r="C30" s="3">
        <f t="shared" si="1"/>
        <v>2.63</v>
      </c>
      <c r="D30" s="38"/>
      <c r="E30" s="39">
        <v>2.63</v>
      </c>
      <c r="F30" s="39"/>
      <c r="G30" s="17">
        <f t="shared" si="9"/>
        <v>1566</v>
      </c>
      <c r="H30" s="40">
        <v>1052</v>
      </c>
      <c r="I30" s="41">
        <v>458</v>
      </c>
      <c r="J30" s="39"/>
      <c r="K30" s="39">
        <v>14</v>
      </c>
      <c r="L30" s="40">
        <v>42</v>
      </c>
      <c r="M30" s="42"/>
    </row>
    <row r="31" spans="1:13" ht="15" customHeight="1">
      <c r="A31" s="43" t="s">
        <v>27</v>
      </c>
      <c r="B31" s="5">
        <f t="shared" si="0"/>
        <v>1158</v>
      </c>
      <c r="C31" s="3">
        <f t="shared" si="1"/>
        <v>1.05</v>
      </c>
      <c r="D31" s="38"/>
      <c r="E31" s="39">
        <v>1.05</v>
      </c>
      <c r="F31" s="39"/>
      <c r="G31" s="17">
        <f t="shared" si="9"/>
        <v>1157</v>
      </c>
      <c r="H31" s="40">
        <v>711</v>
      </c>
      <c r="I31" s="41">
        <v>407</v>
      </c>
      <c r="J31" s="39"/>
      <c r="K31" s="39">
        <v>9</v>
      </c>
      <c r="L31" s="40">
        <v>30</v>
      </c>
      <c r="M31" s="42"/>
    </row>
    <row r="32" spans="1:13" ht="15" customHeight="1">
      <c r="A32" s="43" t="s">
        <v>28</v>
      </c>
      <c r="B32" s="5">
        <f t="shared" si="0"/>
        <v>1857</v>
      </c>
      <c r="C32" s="3">
        <f t="shared" si="1"/>
        <v>2.1</v>
      </c>
      <c r="D32" s="38"/>
      <c r="E32" s="39">
        <v>2.1</v>
      </c>
      <c r="F32" s="39"/>
      <c r="G32" s="17">
        <f t="shared" si="9"/>
        <v>1855</v>
      </c>
      <c r="H32" s="40">
        <v>1173</v>
      </c>
      <c r="I32" s="41">
        <v>598</v>
      </c>
      <c r="J32" s="39"/>
      <c r="K32" s="39">
        <v>30</v>
      </c>
      <c r="L32" s="40">
        <v>54</v>
      </c>
      <c r="M32" s="42"/>
    </row>
    <row r="33" spans="1:13" s="45" customFormat="1" ht="15" customHeight="1">
      <c r="A33" s="37" t="s">
        <v>29</v>
      </c>
      <c r="B33" s="5">
        <f t="shared" si="0"/>
        <v>11155</v>
      </c>
      <c r="C33" s="3">
        <f t="shared" si="1"/>
        <v>10.01</v>
      </c>
      <c r="D33" s="33">
        <f t="shared" ref="D33:K33" si="13">SUM(D34:D38)</f>
        <v>0</v>
      </c>
      <c r="E33" s="34">
        <f t="shared" si="13"/>
        <v>10.01</v>
      </c>
      <c r="F33" s="34">
        <f t="shared" si="13"/>
        <v>0</v>
      </c>
      <c r="G33" s="15">
        <f t="shared" si="9"/>
        <v>11145</v>
      </c>
      <c r="H33" s="35">
        <f t="shared" si="13"/>
        <v>7554</v>
      </c>
      <c r="I33" s="36">
        <f t="shared" si="13"/>
        <v>3107</v>
      </c>
      <c r="J33" s="34">
        <f t="shared" si="13"/>
        <v>0</v>
      </c>
      <c r="K33" s="34">
        <f t="shared" si="13"/>
        <v>108</v>
      </c>
      <c r="L33" s="15">
        <f>L34+L35+L36+L37+L38</f>
        <v>376</v>
      </c>
      <c r="M33" s="31"/>
    </row>
    <row r="34" spans="1:13" ht="15" customHeight="1">
      <c r="A34" s="43" t="s">
        <v>30</v>
      </c>
      <c r="B34" s="5">
        <f t="shared" si="0"/>
        <v>1883</v>
      </c>
      <c r="C34" s="3">
        <f t="shared" si="1"/>
        <v>0.53</v>
      </c>
      <c r="D34" s="38"/>
      <c r="E34" s="39">
        <v>0.53</v>
      </c>
      <c r="F34" s="39"/>
      <c r="G34" s="17">
        <f t="shared" si="9"/>
        <v>1882</v>
      </c>
      <c r="H34" s="40">
        <v>1142</v>
      </c>
      <c r="I34" s="41">
        <v>651</v>
      </c>
      <c r="J34" s="39"/>
      <c r="K34" s="39">
        <v>21</v>
      </c>
      <c r="L34" s="40">
        <v>68</v>
      </c>
      <c r="M34" s="42"/>
    </row>
    <row r="35" spans="1:13" ht="15" customHeight="1">
      <c r="A35" s="43" t="s">
        <v>31</v>
      </c>
      <c r="B35" s="5">
        <f t="shared" si="0"/>
        <v>1636</v>
      </c>
      <c r="C35" s="3">
        <f t="shared" si="1"/>
        <v>0.53</v>
      </c>
      <c r="D35" s="38"/>
      <c r="E35" s="39">
        <v>0.53</v>
      </c>
      <c r="F35" s="39"/>
      <c r="G35" s="17">
        <f t="shared" si="9"/>
        <v>1635</v>
      </c>
      <c r="H35" s="40">
        <v>1018</v>
      </c>
      <c r="I35" s="41">
        <v>547</v>
      </c>
      <c r="J35" s="39"/>
      <c r="K35" s="39">
        <v>27</v>
      </c>
      <c r="L35" s="40">
        <v>43</v>
      </c>
      <c r="M35" s="42"/>
    </row>
    <row r="36" spans="1:13" ht="15" customHeight="1">
      <c r="A36" s="43" t="s">
        <v>32</v>
      </c>
      <c r="B36" s="5">
        <f t="shared" si="0"/>
        <v>2069</v>
      </c>
      <c r="C36" s="3">
        <f t="shared" si="1"/>
        <v>0.53</v>
      </c>
      <c r="D36" s="38"/>
      <c r="E36" s="39">
        <v>0.53</v>
      </c>
      <c r="F36" s="39"/>
      <c r="G36" s="17">
        <f t="shared" si="9"/>
        <v>2068</v>
      </c>
      <c r="H36" s="40">
        <v>1340</v>
      </c>
      <c r="I36" s="41">
        <v>550</v>
      </c>
      <c r="J36" s="39"/>
      <c r="K36" s="39">
        <v>18</v>
      </c>
      <c r="L36" s="40">
        <v>160</v>
      </c>
      <c r="M36" s="42"/>
    </row>
    <row r="37" spans="1:13" ht="15" customHeight="1">
      <c r="A37" s="43" t="s">
        <v>160</v>
      </c>
      <c r="B37" s="5">
        <f t="shared" ref="B37:B68" si="14">C37+G37</f>
        <v>2783</v>
      </c>
      <c r="C37" s="3">
        <f t="shared" ref="C37:C68" si="15">SUM(D37:F37)</f>
        <v>4.21</v>
      </c>
      <c r="D37" s="38"/>
      <c r="E37" s="39">
        <v>4.21</v>
      </c>
      <c r="F37" s="39"/>
      <c r="G37" s="17">
        <f t="shared" si="9"/>
        <v>2779</v>
      </c>
      <c r="H37" s="40">
        <v>1935</v>
      </c>
      <c r="I37" s="41">
        <v>753</v>
      </c>
      <c r="J37" s="39"/>
      <c r="K37" s="39">
        <v>24</v>
      </c>
      <c r="L37" s="40">
        <v>67</v>
      </c>
      <c r="M37" s="42"/>
    </row>
    <row r="38" spans="1:13" ht="15" customHeight="1">
      <c r="A38" s="43" t="s">
        <v>161</v>
      </c>
      <c r="B38" s="5">
        <f t="shared" si="14"/>
        <v>2785</v>
      </c>
      <c r="C38" s="3">
        <f t="shared" si="15"/>
        <v>4.21</v>
      </c>
      <c r="D38" s="38"/>
      <c r="E38" s="39">
        <v>4.21</v>
      </c>
      <c r="F38" s="39"/>
      <c r="G38" s="17">
        <f t="shared" si="9"/>
        <v>2781</v>
      </c>
      <c r="H38" s="40">
        <v>2119</v>
      </c>
      <c r="I38" s="41">
        <v>606</v>
      </c>
      <c r="J38" s="39"/>
      <c r="K38" s="39">
        <v>18</v>
      </c>
      <c r="L38" s="40">
        <v>38</v>
      </c>
      <c r="M38" s="42"/>
    </row>
    <row r="39" spans="1:13" s="45" customFormat="1" ht="15" customHeight="1">
      <c r="A39" s="37" t="s">
        <v>33</v>
      </c>
      <c r="B39" s="5">
        <f t="shared" si="14"/>
        <v>28888</v>
      </c>
      <c r="C39" s="3">
        <f t="shared" si="15"/>
        <v>22.64</v>
      </c>
      <c r="D39" s="33">
        <f t="shared" ref="D39:L39" si="16">D40+D41+D48</f>
        <v>0</v>
      </c>
      <c r="E39" s="34">
        <f t="shared" si="16"/>
        <v>22.64</v>
      </c>
      <c r="F39" s="34">
        <f t="shared" si="16"/>
        <v>0</v>
      </c>
      <c r="G39" s="15">
        <f t="shared" si="9"/>
        <v>28865</v>
      </c>
      <c r="H39" s="35">
        <f t="shared" si="16"/>
        <v>18884</v>
      </c>
      <c r="I39" s="36">
        <f t="shared" si="16"/>
        <v>8766</v>
      </c>
      <c r="J39" s="34">
        <f t="shared" si="16"/>
        <v>15</v>
      </c>
      <c r="K39" s="34">
        <f t="shared" si="16"/>
        <v>348</v>
      </c>
      <c r="L39" s="15">
        <f t="shared" si="16"/>
        <v>852</v>
      </c>
      <c r="M39" s="31"/>
    </row>
    <row r="40" spans="1:13" s="44" customFormat="1" ht="15" customHeight="1">
      <c r="A40" s="37" t="s">
        <v>34</v>
      </c>
      <c r="B40" s="5">
        <f t="shared" si="14"/>
        <v>63</v>
      </c>
      <c r="C40" s="3">
        <f t="shared" si="15"/>
        <v>0</v>
      </c>
      <c r="D40" s="38"/>
      <c r="E40" s="39"/>
      <c r="F40" s="39"/>
      <c r="G40" s="17">
        <f t="shared" si="9"/>
        <v>63</v>
      </c>
      <c r="H40" s="38" t="s">
        <v>185</v>
      </c>
      <c r="I40" s="41"/>
      <c r="J40" s="39">
        <v>15</v>
      </c>
      <c r="K40" s="39">
        <v>48</v>
      </c>
      <c r="L40" s="40"/>
      <c r="M40" s="42"/>
    </row>
    <row r="41" spans="1:13" s="32" customFormat="1" ht="15" customHeight="1">
      <c r="A41" s="37" t="s">
        <v>35</v>
      </c>
      <c r="B41" s="5">
        <f t="shared" si="14"/>
        <v>5403</v>
      </c>
      <c r="C41" s="3">
        <f t="shared" si="15"/>
        <v>2.64</v>
      </c>
      <c r="D41" s="33">
        <f t="shared" ref="D41:K41" si="17">SUM(D42:D47)</f>
        <v>0</v>
      </c>
      <c r="E41" s="34">
        <f t="shared" si="17"/>
        <v>2.64</v>
      </c>
      <c r="F41" s="34">
        <f t="shared" si="17"/>
        <v>0</v>
      </c>
      <c r="G41" s="15">
        <f t="shared" si="9"/>
        <v>5400</v>
      </c>
      <c r="H41" s="35">
        <f t="shared" si="17"/>
        <v>3375</v>
      </c>
      <c r="I41" s="36">
        <f t="shared" si="17"/>
        <v>1669</v>
      </c>
      <c r="J41" s="34">
        <f t="shared" si="17"/>
        <v>0</v>
      </c>
      <c r="K41" s="34">
        <f t="shared" si="17"/>
        <v>61</v>
      </c>
      <c r="L41" s="15">
        <f>L42+L43+L44+L45+L46+L47</f>
        <v>295</v>
      </c>
      <c r="M41" s="31"/>
    </row>
    <row r="42" spans="1:13" ht="15" customHeight="1">
      <c r="A42" s="43" t="s">
        <v>36</v>
      </c>
      <c r="B42" s="5">
        <f t="shared" si="14"/>
        <v>364</v>
      </c>
      <c r="C42" s="3">
        <f t="shared" si="15"/>
        <v>0</v>
      </c>
      <c r="D42" s="38"/>
      <c r="E42" s="39"/>
      <c r="F42" s="39"/>
      <c r="G42" s="17">
        <f t="shared" si="9"/>
        <v>364</v>
      </c>
      <c r="H42" s="40">
        <v>129</v>
      </c>
      <c r="I42" s="41">
        <v>161</v>
      </c>
      <c r="J42" s="39"/>
      <c r="K42" s="39">
        <v>8</v>
      </c>
      <c r="L42" s="40">
        <v>66</v>
      </c>
      <c r="M42" s="42"/>
    </row>
    <row r="43" spans="1:13" ht="15" customHeight="1">
      <c r="A43" s="43" t="s">
        <v>37</v>
      </c>
      <c r="B43" s="5">
        <f t="shared" si="14"/>
        <v>433</v>
      </c>
      <c r="C43" s="3">
        <f t="shared" si="15"/>
        <v>1.05</v>
      </c>
      <c r="D43" s="38"/>
      <c r="E43" s="39">
        <v>1.05</v>
      </c>
      <c r="F43" s="39"/>
      <c r="G43" s="17">
        <f t="shared" si="9"/>
        <v>432</v>
      </c>
      <c r="H43" s="40">
        <v>202</v>
      </c>
      <c r="I43" s="41">
        <v>200</v>
      </c>
      <c r="J43" s="39"/>
      <c r="K43" s="39">
        <v>10</v>
      </c>
      <c r="L43" s="40">
        <v>20</v>
      </c>
      <c r="M43" s="42"/>
    </row>
    <row r="44" spans="1:13" ht="15" customHeight="1">
      <c r="A44" s="43" t="s">
        <v>38</v>
      </c>
      <c r="B44" s="5">
        <f t="shared" si="14"/>
        <v>412</v>
      </c>
      <c r="C44" s="3">
        <f t="shared" si="15"/>
        <v>0.53</v>
      </c>
      <c r="D44" s="38"/>
      <c r="E44" s="39">
        <v>0.53</v>
      </c>
      <c r="F44" s="39"/>
      <c r="G44" s="17">
        <f t="shared" si="9"/>
        <v>411</v>
      </c>
      <c r="H44" s="40">
        <v>236</v>
      </c>
      <c r="I44" s="41">
        <v>159</v>
      </c>
      <c r="J44" s="39"/>
      <c r="K44" s="39">
        <v>5</v>
      </c>
      <c r="L44" s="40">
        <v>11</v>
      </c>
      <c r="M44" s="42"/>
    </row>
    <row r="45" spans="1:13" ht="15" customHeight="1">
      <c r="A45" s="43" t="s">
        <v>39</v>
      </c>
      <c r="B45" s="5">
        <f t="shared" si="14"/>
        <v>664</v>
      </c>
      <c r="C45" s="3">
        <f t="shared" si="15"/>
        <v>0</v>
      </c>
      <c r="D45" s="38"/>
      <c r="E45" s="39"/>
      <c r="F45" s="39"/>
      <c r="G45" s="17">
        <f t="shared" si="9"/>
        <v>664</v>
      </c>
      <c r="H45" s="40">
        <v>337</v>
      </c>
      <c r="I45" s="41">
        <v>268</v>
      </c>
      <c r="J45" s="39"/>
      <c r="K45" s="39">
        <v>9</v>
      </c>
      <c r="L45" s="40">
        <v>50</v>
      </c>
      <c r="M45" s="42"/>
    </row>
    <row r="46" spans="1:13" ht="15" customHeight="1">
      <c r="A46" s="43" t="s">
        <v>40</v>
      </c>
      <c r="B46" s="5">
        <f t="shared" si="14"/>
        <v>572</v>
      </c>
      <c r="C46" s="3">
        <f t="shared" si="15"/>
        <v>0.53</v>
      </c>
      <c r="D46" s="38"/>
      <c r="E46" s="39">
        <v>0.53</v>
      </c>
      <c r="F46" s="39"/>
      <c r="G46" s="17">
        <f t="shared" si="9"/>
        <v>571</v>
      </c>
      <c r="H46" s="40">
        <v>309</v>
      </c>
      <c r="I46" s="41">
        <v>236</v>
      </c>
      <c r="J46" s="39"/>
      <c r="K46" s="39">
        <v>8</v>
      </c>
      <c r="L46" s="40">
        <v>18</v>
      </c>
      <c r="M46" s="42"/>
    </row>
    <row r="47" spans="1:13" ht="15" customHeight="1">
      <c r="A47" s="43" t="s">
        <v>41</v>
      </c>
      <c r="B47" s="5">
        <f t="shared" si="14"/>
        <v>2959</v>
      </c>
      <c r="C47" s="3">
        <f t="shared" si="15"/>
        <v>0.53</v>
      </c>
      <c r="D47" s="38"/>
      <c r="E47" s="39">
        <v>0.53</v>
      </c>
      <c r="F47" s="39"/>
      <c r="G47" s="17">
        <f t="shared" si="9"/>
        <v>2958</v>
      </c>
      <c r="H47" s="40">
        <v>2162</v>
      </c>
      <c r="I47" s="41">
        <v>645</v>
      </c>
      <c r="J47" s="39"/>
      <c r="K47" s="39">
        <v>21</v>
      </c>
      <c r="L47" s="40">
        <v>130</v>
      </c>
      <c r="M47" s="42"/>
    </row>
    <row r="48" spans="1:13" s="45" customFormat="1" ht="15" customHeight="1">
      <c r="A48" s="37" t="s">
        <v>42</v>
      </c>
      <c r="B48" s="5">
        <f t="shared" si="14"/>
        <v>23422</v>
      </c>
      <c r="C48" s="3">
        <f t="shared" si="15"/>
        <v>20</v>
      </c>
      <c r="D48" s="33">
        <f t="shared" ref="D48:K48" si="18">SUM(D49:D59)</f>
        <v>0</v>
      </c>
      <c r="E48" s="34">
        <f t="shared" si="18"/>
        <v>20</v>
      </c>
      <c r="F48" s="34">
        <f t="shared" si="18"/>
        <v>0</v>
      </c>
      <c r="G48" s="15">
        <f t="shared" si="9"/>
        <v>23402</v>
      </c>
      <c r="H48" s="35">
        <f t="shared" si="18"/>
        <v>15509</v>
      </c>
      <c r="I48" s="36">
        <f t="shared" si="18"/>
        <v>7097</v>
      </c>
      <c r="J48" s="34">
        <f t="shared" si="18"/>
        <v>0</v>
      </c>
      <c r="K48" s="34">
        <f t="shared" si="18"/>
        <v>239</v>
      </c>
      <c r="L48" s="15">
        <f>L49+L50+L51+L52+L53+L54+L55+L56+L57+L58+L59</f>
        <v>557</v>
      </c>
      <c r="M48" s="31"/>
    </row>
    <row r="49" spans="1:13" s="44" customFormat="1" ht="15" customHeight="1">
      <c r="A49" s="43" t="s">
        <v>43</v>
      </c>
      <c r="B49" s="5">
        <f t="shared" si="14"/>
        <v>1411</v>
      </c>
      <c r="C49" s="3">
        <f t="shared" si="15"/>
        <v>1.58</v>
      </c>
      <c r="D49" s="38"/>
      <c r="E49" s="39">
        <v>1.58</v>
      </c>
      <c r="F49" s="39"/>
      <c r="G49" s="17">
        <f t="shared" si="9"/>
        <v>1409</v>
      </c>
      <c r="H49" s="40">
        <v>929</v>
      </c>
      <c r="I49" s="41">
        <v>425</v>
      </c>
      <c r="J49" s="39"/>
      <c r="K49" s="39">
        <v>15</v>
      </c>
      <c r="L49" s="40">
        <v>40</v>
      </c>
      <c r="M49" s="42"/>
    </row>
    <row r="50" spans="1:13" s="44" customFormat="1" ht="15" customHeight="1">
      <c r="A50" s="43" t="s">
        <v>44</v>
      </c>
      <c r="B50" s="5">
        <f t="shared" si="14"/>
        <v>1676</v>
      </c>
      <c r="C50" s="3">
        <f t="shared" si="15"/>
        <v>1.58</v>
      </c>
      <c r="D50" s="38"/>
      <c r="E50" s="39">
        <v>1.58</v>
      </c>
      <c r="F50" s="39"/>
      <c r="G50" s="17">
        <f t="shared" si="9"/>
        <v>1674</v>
      </c>
      <c r="H50" s="40">
        <v>1129</v>
      </c>
      <c r="I50" s="41">
        <v>493</v>
      </c>
      <c r="J50" s="39"/>
      <c r="K50" s="39">
        <v>18</v>
      </c>
      <c r="L50" s="40">
        <v>34</v>
      </c>
      <c r="M50" s="42"/>
    </row>
    <row r="51" spans="1:13" ht="15" customHeight="1">
      <c r="A51" s="43" t="s">
        <v>45</v>
      </c>
      <c r="B51" s="5">
        <f t="shared" si="14"/>
        <v>4428</v>
      </c>
      <c r="C51" s="3">
        <f t="shared" si="15"/>
        <v>6.31</v>
      </c>
      <c r="D51" s="38"/>
      <c r="E51" s="39">
        <v>6.31</v>
      </c>
      <c r="F51" s="39"/>
      <c r="G51" s="17">
        <f t="shared" si="9"/>
        <v>4422</v>
      </c>
      <c r="H51" s="40">
        <v>2978</v>
      </c>
      <c r="I51" s="41">
        <v>1285</v>
      </c>
      <c r="J51" s="39"/>
      <c r="K51" s="39">
        <v>49</v>
      </c>
      <c r="L51" s="40">
        <v>110</v>
      </c>
      <c r="M51" s="42"/>
    </row>
    <row r="52" spans="1:13" ht="15" customHeight="1">
      <c r="A52" s="43" t="s">
        <v>46</v>
      </c>
      <c r="B52" s="5">
        <f t="shared" si="14"/>
        <v>2251</v>
      </c>
      <c r="C52" s="3">
        <f t="shared" si="15"/>
        <v>1.05</v>
      </c>
      <c r="D52" s="38"/>
      <c r="E52" s="39">
        <v>1.05</v>
      </c>
      <c r="F52" s="39"/>
      <c r="G52" s="17">
        <f t="shared" si="9"/>
        <v>2250</v>
      </c>
      <c r="H52" s="40">
        <v>1454</v>
      </c>
      <c r="I52" s="41">
        <v>732</v>
      </c>
      <c r="J52" s="39"/>
      <c r="K52" s="39">
        <v>15</v>
      </c>
      <c r="L52" s="40">
        <v>49</v>
      </c>
      <c r="M52" s="42"/>
    </row>
    <row r="53" spans="1:13" ht="15" customHeight="1">
      <c r="A53" s="43" t="s">
        <v>47</v>
      </c>
      <c r="B53" s="5">
        <f t="shared" si="14"/>
        <v>2025</v>
      </c>
      <c r="C53" s="3">
        <f t="shared" si="15"/>
        <v>0.53</v>
      </c>
      <c r="D53" s="38"/>
      <c r="E53" s="39">
        <v>0.53</v>
      </c>
      <c r="F53" s="39"/>
      <c r="G53" s="17">
        <f t="shared" si="9"/>
        <v>2024</v>
      </c>
      <c r="H53" s="40">
        <v>1386</v>
      </c>
      <c r="I53" s="41">
        <v>565</v>
      </c>
      <c r="J53" s="39"/>
      <c r="K53" s="39">
        <v>19</v>
      </c>
      <c r="L53" s="40">
        <v>54</v>
      </c>
      <c r="M53" s="42"/>
    </row>
    <row r="54" spans="1:13" s="44" customFormat="1" ht="15" customHeight="1">
      <c r="A54" s="43" t="s">
        <v>48</v>
      </c>
      <c r="B54" s="5">
        <f t="shared" si="14"/>
        <v>2005</v>
      </c>
      <c r="C54" s="3">
        <f t="shared" si="15"/>
        <v>0</v>
      </c>
      <c r="D54" s="38"/>
      <c r="E54" s="39"/>
      <c r="F54" s="39"/>
      <c r="G54" s="17">
        <f t="shared" si="9"/>
        <v>2005</v>
      </c>
      <c r="H54" s="40">
        <v>1371</v>
      </c>
      <c r="I54" s="41">
        <v>582</v>
      </c>
      <c r="J54" s="39"/>
      <c r="K54" s="39">
        <v>27</v>
      </c>
      <c r="L54" s="40">
        <v>25</v>
      </c>
      <c r="M54" s="42"/>
    </row>
    <row r="55" spans="1:13" s="44" customFormat="1" ht="15" customHeight="1">
      <c r="A55" s="43" t="s">
        <v>49</v>
      </c>
      <c r="B55" s="5">
        <f t="shared" si="14"/>
        <v>2359</v>
      </c>
      <c r="C55" s="3">
        <f t="shared" si="15"/>
        <v>0</v>
      </c>
      <c r="D55" s="38"/>
      <c r="E55" s="39"/>
      <c r="F55" s="39"/>
      <c r="G55" s="17">
        <f t="shared" si="9"/>
        <v>2359</v>
      </c>
      <c r="H55" s="40">
        <v>1503</v>
      </c>
      <c r="I55" s="41">
        <v>760</v>
      </c>
      <c r="J55" s="39"/>
      <c r="K55" s="39">
        <v>24</v>
      </c>
      <c r="L55" s="40">
        <v>72</v>
      </c>
      <c r="M55" s="42"/>
    </row>
    <row r="56" spans="1:13" ht="15" customHeight="1">
      <c r="A56" s="43" t="s">
        <v>164</v>
      </c>
      <c r="B56" s="5">
        <f t="shared" si="14"/>
        <v>1893</v>
      </c>
      <c r="C56" s="3">
        <f t="shared" si="15"/>
        <v>4.21</v>
      </c>
      <c r="D56" s="38"/>
      <c r="E56" s="39">
        <v>4.21</v>
      </c>
      <c r="F56" s="39"/>
      <c r="G56" s="17">
        <f t="shared" si="9"/>
        <v>1889</v>
      </c>
      <c r="H56" s="40">
        <v>1321</v>
      </c>
      <c r="I56" s="41">
        <v>507</v>
      </c>
      <c r="J56" s="39"/>
      <c r="K56" s="39">
        <v>29</v>
      </c>
      <c r="L56" s="40">
        <v>32</v>
      </c>
      <c r="M56" s="42"/>
    </row>
    <row r="57" spans="1:13" ht="15" customHeight="1">
      <c r="A57" s="43" t="s">
        <v>50</v>
      </c>
      <c r="B57" s="5">
        <f t="shared" si="14"/>
        <v>2485</v>
      </c>
      <c r="C57" s="3">
        <f t="shared" si="15"/>
        <v>4.21</v>
      </c>
      <c r="D57" s="38"/>
      <c r="E57" s="39">
        <v>4.21</v>
      </c>
      <c r="F57" s="39"/>
      <c r="G57" s="17">
        <f t="shared" si="9"/>
        <v>2481</v>
      </c>
      <c r="H57" s="40">
        <v>1650</v>
      </c>
      <c r="I57" s="41">
        <v>747</v>
      </c>
      <c r="J57" s="39"/>
      <c r="K57" s="39">
        <v>15</v>
      </c>
      <c r="L57" s="40">
        <v>69</v>
      </c>
      <c r="M57" s="42"/>
    </row>
    <row r="58" spans="1:13" ht="15" customHeight="1">
      <c r="A58" s="43" t="s">
        <v>162</v>
      </c>
      <c r="B58" s="5">
        <f t="shared" si="14"/>
        <v>1559</v>
      </c>
      <c r="C58" s="3">
        <f t="shared" si="15"/>
        <v>0.53</v>
      </c>
      <c r="D58" s="38"/>
      <c r="E58" s="39">
        <v>0.53</v>
      </c>
      <c r="F58" s="39"/>
      <c r="G58" s="17">
        <f t="shared" si="9"/>
        <v>1558</v>
      </c>
      <c r="H58" s="40">
        <v>976</v>
      </c>
      <c r="I58" s="41">
        <v>522</v>
      </c>
      <c r="J58" s="39"/>
      <c r="K58" s="39">
        <v>13</v>
      </c>
      <c r="L58" s="40">
        <v>47</v>
      </c>
      <c r="M58" s="42"/>
    </row>
    <row r="59" spans="1:13" ht="15" customHeight="1">
      <c r="A59" s="43" t="s">
        <v>163</v>
      </c>
      <c r="B59" s="5">
        <f t="shared" si="14"/>
        <v>1331</v>
      </c>
      <c r="C59" s="3">
        <f t="shared" si="15"/>
        <v>0</v>
      </c>
      <c r="D59" s="38"/>
      <c r="E59" s="39"/>
      <c r="F59" s="39"/>
      <c r="G59" s="17">
        <f t="shared" si="9"/>
        <v>1331</v>
      </c>
      <c r="H59" s="40">
        <v>812</v>
      </c>
      <c r="I59" s="41">
        <v>479</v>
      </c>
      <c r="J59" s="39"/>
      <c r="K59" s="39">
        <v>15</v>
      </c>
      <c r="L59" s="40">
        <v>25</v>
      </c>
      <c r="M59" s="42"/>
    </row>
    <row r="60" spans="1:13" s="32" customFormat="1" ht="15" customHeight="1">
      <c r="A60" s="37" t="s">
        <v>51</v>
      </c>
      <c r="B60" s="5">
        <f t="shared" si="14"/>
        <v>22409</v>
      </c>
      <c r="C60" s="3">
        <f t="shared" si="15"/>
        <v>68.36</v>
      </c>
      <c r="D60" s="33">
        <f t="shared" ref="D60:L60" si="19">D61+D62+D66</f>
        <v>0</v>
      </c>
      <c r="E60" s="34">
        <f t="shared" si="19"/>
        <v>68.36</v>
      </c>
      <c r="F60" s="34">
        <f t="shared" si="19"/>
        <v>0</v>
      </c>
      <c r="G60" s="15">
        <f t="shared" si="9"/>
        <v>22341</v>
      </c>
      <c r="H60" s="35">
        <f t="shared" si="19"/>
        <v>16025</v>
      </c>
      <c r="I60" s="36">
        <f t="shared" si="19"/>
        <v>5040</v>
      </c>
      <c r="J60" s="34">
        <f t="shared" si="19"/>
        <v>20</v>
      </c>
      <c r="K60" s="34">
        <f t="shared" si="19"/>
        <v>332</v>
      </c>
      <c r="L60" s="15">
        <f t="shared" si="19"/>
        <v>924</v>
      </c>
      <c r="M60" s="31"/>
    </row>
    <row r="61" spans="1:13" s="44" customFormat="1" ht="15" customHeight="1">
      <c r="A61" s="37" t="s">
        <v>52</v>
      </c>
      <c r="B61" s="5">
        <f t="shared" si="14"/>
        <v>46</v>
      </c>
      <c r="C61" s="3">
        <f t="shared" si="15"/>
        <v>0</v>
      </c>
      <c r="D61" s="38"/>
      <c r="E61" s="39"/>
      <c r="F61" s="39"/>
      <c r="G61" s="17">
        <f t="shared" si="9"/>
        <v>46</v>
      </c>
      <c r="H61" s="38" t="s">
        <v>185</v>
      </c>
      <c r="I61" s="41"/>
      <c r="J61" s="39">
        <v>20</v>
      </c>
      <c r="K61" s="39">
        <v>26</v>
      </c>
      <c r="L61" s="40"/>
      <c r="M61" s="42"/>
    </row>
    <row r="62" spans="1:13" ht="15" customHeight="1">
      <c r="A62" s="37" t="s">
        <v>53</v>
      </c>
      <c r="B62" s="5">
        <f t="shared" si="14"/>
        <v>3478</v>
      </c>
      <c r="C62" s="3">
        <f t="shared" si="15"/>
        <v>0</v>
      </c>
      <c r="D62" s="38">
        <f t="shared" ref="D62:K62" si="20">SUM(D63:D65)</f>
        <v>0</v>
      </c>
      <c r="E62" s="39">
        <f t="shared" si="20"/>
        <v>0</v>
      </c>
      <c r="F62" s="39">
        <f t="shared" si="20"/>
        <v>0</v>
      </c>
      <c r="G62" s="15">
        <f t="shared" si="9"/>
        <v>3478</v>
      </c>
      <c r="H62" s="35">
        <f t="shared" si="20"/>
        <v>2247</v>
      </c>
      <c r="I62" s="36">
        <f t="shared" si="20"/>
        <v>1054</v>
      </c>
      <c r="J62" s="39">
        <f t="shared" si="20"/>
        <v>0</v>
      </c>
      <c r="K62" s="34">
        <f t="shared" si="20"/>
        <v>59</v>
      </c>
      <c r="L62" s="15">
        <f>L63+L64+L65</f>
        <v>118</v>
      </c>
      <c r="M62" s="42"/>
    </row>
    <row r="63" spans="1:13" ht="15" customHeight="1">
      <c r="A63" s="43" t="s">
        <v>54</v>
      </c>
      <c r="B63" s="5">
        <f t="shared" si="14"/>
        <v>1022</v>
      </c>
      <c r="C63" s="3">
        <f t="shared" si="15"/>
        <v>0</v>
      </c>
      <c r="D63" s="38"/>
      <c r="E63" s="39"/>
      <c r="F63" s="39"/>
      <c r="G63" s="15">
        <f t="shared" si="9"/>
        <v>1022</v>
      </c>
      <c r="H63" s="40">
        <v>640</v>
      </c>
      <c r="I63" s="41">
        <v>348</v>
      </c>
      <c r="J63" s="39"/>
      <c r="K63" s="39">
        <v>14</v>
      </c>
      <c r="L63" s="40">
        <v>20</v>
      </c>
      <c r="M63" s="42"/>
    </row>
    <row r="64" spans="1:13" s="45" customFormat="1" ht="15" customHeight="1">
      <c r="A64" s="43" t="s">
        <v>55</v>
      </c>
      <c r="B64" s="5">
        <f t="shared" si="14"/>
        <v>1699</v>
      </c>
      <c r="C64" s="3">
        <f t="shared" si="15"/>
        <v>0</v>
      </c>
      <c r="D64" s="33"/>
      <c r="E64" s="34"/>
      <c r="F64" s="34"/>
      <c r="G64" s="15">
        <f t="shared" si="9"/>
        <v>1699</v>
      </c>
      <c r="H64" s="40">
        <v>1126</v>
      </c>
      <c r="I64" s="41">
        <v>474</v>
      </c>
      <c r="J64" s="34"/>
      <c r="K64" s="39">
        <v>35</v>
      </c>
      <c r="L64" s="40">
        <v>64</v>
      </c>
      <c r="M64" s="31"/>
    </row>
    <row r="65" spans="1:13" s="45" customFormat="1" ht="15" customHeight="1">
      <c r="A65" s="43" t="s">
        <v>56</v>
      </c>
      <c r="B65" s="5">
        <f t="shared" si="14"/>
        <v>757</v>
      </c>
      <c r="C65" s="3">
        <f t="shared" si="15"/>
        <v>0</v>
      </c>
      <c r="D65" s="33"/>
      <c r="E65" s="34"/>
      <c r="F65" s="34"/>
      <c r="G65" s="15">
        <f t="shared" si="9"/>
        <v>757</v>
      </c>
      <c r="H65" s="40">
        <v>481</v>
      </c>
      <c r="I65" s="41">
        <v>232</v>
      </c>
      <c r="J65" s="34"/>
      <c r="K65" s="39">
        <v>10</v>
      </c>
      <c r="L65" s="40">
        <v>34</v>
      </c>
      <c r="M65" s="31"/>
    </row>
    <row r="66" spans="1:13" s="32" customFormat="1" ht="15" customHeight="1">
      <c r="A66" s="37" t="s">
        <v>57</v>
      </c>
      <c r="B66" s="5">
        <f t="shared" si="14"/>
        <v>18885</v>
      </c>
      <c r="C66" s="3">
        <f t="shared" si="15"/>
        <v>68.36</v>
      </c>
      <c r="D66" s="33">
        <f t="shared" ref="D66:K66" si="21">SUM(D67:D70)</f>
        <v>0</v>
      </c>
      <c r="E66" s="34">
        <f t="shared" si="21"/>
        <v>68.36</v>
      </c>
      <c r="F66" s="34">
        <f t="shared" si="21"/>
        <v>0</v>
      </c>
      <c r="G66" s="15">
        <f t="shared" si="9"/>
        <v>18817</v>
      </c>
      <c r="H66" s="35">
        <f t="shared" si="21"/>
        <v>13778</v>
      </c>
      <c r="I66" s="36">
        <f t="shared" si="21"/>
        <v>3986</v>
      </c>
      <c r="J66" s="34">
        <f t="shared" si="21"/>
        <v>0</v>
      </c>
      <c r="K66" s="34">
        <f t="shared" si="21"/>
        <v>247</v>
      </c>
      <c r="L66" s="15">
        <f>L67+L68+L69+L70</f>
        <v>806</v>
      </c>
      <c r="M66" s="31"/>
    </row>
    <row r="67" spans="1:13" s="32" customFormat="1" ht="15" customHeight="1">
      <c r="A67" s="43" t="s">
        <v>58</v>
      </c>
      <c r="B67" s="5">
        <f t="shared" si="14"/>
        <v>2306</v>
      </c>
      <c r="C67" s="3">
        <f t="shared" si="15"/>
        <v>0</v>
      </c>
      <c r="D67" s="33"/>
      <c r="E67" s="34"/>
      <c r="F67" s="34"/>
      <c r="G67" s="15">
        <f t="shared" si="9"/>
        <v>2306</v>
      </c>
      <c r="H67" s="40">
        <v>1620</v>
      </c>
      <c r="I67" s="41">
        <v>548</v>
      </c>
      <c r="J67" s="34"/>
      <c r="K67" s="39">
        <v>51</v>
      </c>
      <c r="L67" s="40">
        <v>87</v>
      </c>
      <c r="M67" s="31"/>
    </row>
    <row r="68" spans="1:13" ht="15" customHeight="1">
      <c r="A68" s="43" t="s">
        <v>59</v>
      </c>
      <c r="B68" s="5">
        <f t="shared" si="14"/>
        <v>5784</v>
      </c>
      <c r="C68" s="3">
        <f t="shared" si="15"/>
        <v>43.65</v>
      </c>
      <c r="D68" s="38"/>
      <c r="E68" s="39">
        <v>43.65</v>
      </c>
      <c r="F68" s="39"/>
      <c r="G68" s="15">
        <f t="shared" si="9"/>
        <v>5740</v>
      </c>
      <c r="H68" s="40">
        <v>3830</v>
      </c>
      <c r="I68" s="41">
        <v>1451</v>
      </c>
      <c r="J68" s="39"/>
      <c r="K68" s="39">
        <v>97</v>
      </c>
      <c r="L68" s="40">
        <v>362</v>
      </c>
      <c r="M68" s="42"/>
    </row>
    <row r="69" spans="1:13" s="45" customFormat="1" ht="15" customHeight="1">
      <c r="A69" s="43" t="s">
        <v>60</v>
      </c>
      <c r="B69" s="5">
        <f t="shared" ref="B69:B100" si="22">C69+G69</f>
        <v>9167</v>
      </c>
      <c r="C69" s="3">
        <f t="shared" ref="C69:C100" si="23">SUM(D69:F69)</f>
        <v>24.71</v>
      </c>
      <c r="D69" s="38"/>
      <c r="E69" s="39">
        <v>24.71</v>
      </c>
      <c r="F69" s="39"/>
      <c r="G69" s="15">
        <f t="shared" si="9"/>
        <v>9142</v>
      </c>
      <c r="H69" s="40">
        <v>7234</v>
      </c>
      <c r="I69" s="41">
        <v>1528</v>
      </c>
      <c r="J69" s="39"/>
      <c r="K69" s="39">
        <v>79</v>
      </c>
      <c r="L69" s="40">
        <v>301</v>
      </c>
      <c r="M69" s="31"/>
    </row>
    <row r="70" spans="1:13" s="45" customFormat="1" ht="15" customHeight="1">
      <c r="A70" s="43" t="s">
        <v>61</v>
      </c>
      <c r="B70" s="5">
        <f t="shared" si="22"/>
        <v>1629</v>
      </c>
      <c r="C70" s="3">
        <f t="shared" si="23"/>
        <v>0</v>
      </c>
      <c r="D70" s="33"/>
      <c r="E70" s="34"/>
      <c r="F70" s="34"/>
      <c r="G70" s="15">
        <f t="shared" si="9"/>
        <v>1629</v>
      </c>
      <c r="H70" s="40">
        <v>1094</v>
      </c>
      <c r="I70" s="41">
        <v>459</v>
      </c>
      <c r="J70" s="34"/>
      <c r="K70" s="39">
        <v>20</v>
      </c>
      <c r="L70" s="40">
        <v>56</v>
      </c>
      <c r="M70" s="31"/>
    </row>
    <row r="71" spans="1:13" s="45" customFormat="1" ht="15" customHeight="1">
      <c r="A71" s="37" t="s">
        <v>62</v>
      </c>
      <c r="B71" s="5">
        <f t="shared" si="22"/>
        <v>8330</v>
      </c>
      <c r="C71" s="3">
        <f t="shared" si="23"/>
        <v>12.1</v>
      </c>
      <c r="D71" s="33">
        <f t="shared" ref="D71:L71" si="24">D72+D73+D77</f>
        <v>0</v>
      </c>
      <c r="E71" s="34">
        <f t="shared" si="24"/>
        <v>12.1</v>
      </c>
      <c r="F71" s="34">
        <f t="shared" si="24"/>
        <v>0</v>
      </c>
      <c r="G71" s="15">
        <f t="shared" si="9"/>
        <v>8318</v>
      </c>
      <c r="H71" s="35">
        <f t="shared" si="24"/>
        <v>4802</v>
      </c>
      <c r="I71" s="36">
        <f t="shared" si="24"/>
        <v>3033</v>
      </c>
      <c r="J71" s="34">
        <f t="shared" si="24"/>
        <v>8</v>
      </c>
      <c r="K71" s="34">
        <f t="shared" si="24"/>
        <v>120.5</v>
      </c>
      <c r="L71" s="15">
        <f t="shared" si="24"/>
        <v>354</v>
      </c>
      <c r="M71" s="31"/>
    </row>
    <row r="72" spans="1:13" s="44" customFormat="1" ht="15" customHeight="1">
      <c r="A72" s="37" t="s">
        <v>63</v>
      </c>
      <c r="B72" s="5">
        <f t="shared" si="22"/>
        <v>152</v>
      </c>
      <c r="C72" s="3">
        <f t="shared" si="23"/>
        <v>0</v>
      </c>
      <c r="D72" s="38"/>
      <c r="E72" s="39"/>
      <c r="F72" s="39"/>
      <c r="G72" s="17">
        <f t="shared" si="9"/>
        <v>152</v>
      </c>
      <c r="H72" s="40">
        <v>9</v>
      </c>
      <c r="I72" s="41">
        <v>104</v>
      </c>
      <c r="J72" s="39">
        <v>8</v>
      </c>
      <c r="K72" s="39">
        <v>31</v>
      </c>
      <c r="L72" s="40"/>
      <c r="M72" s="42"/>
    </row>
    <row r="73" spans="1:13" s="32" customFormat="1" ht="15" customHeight="1">
      <c r="A73" s="37" t="s">
        <v>64</v>
      </c>
      <c r="B73" s="5">
        <f t="shared" si="22"/>
        <v>2687</v>
      </c>
      <c r="C73" s="3">
        <f t="shared" si="23"/>
        <v>3.69</v>
      </c>
      <c r="D73" s="33">
        <f t="shared" ref="D73:K73" si="25">SUM(D74:D76)</f>
        <v>0</v>
      </c>
      <c r="E73" s="34">
        <f t="shared" si="25"/>
        <v>3.69</v>
      </c>
      <c r="F73" s="34">
        <f t="shared" si="25"/>
        <v>0</v>
      </c>
      <c r="G73" s="15">
        <f t="shared" si="9"/>
        <v>2683</v>
      </c>
      <c r="H73" s="35">
        <f t="shared" si="25"/>
        <v>1394</v>
      </c>
      <c r="I73" s="36">
        <f t="shared" si="25"/>
        <v>1091</v>
      </c>
      <c r="J73" s="34">
        <f t="shared" si="25"/>
        <v>0</v>
      </c>
      <c r="K73" s="34">
        <f t="shared" si="25"/>
        <v>32.5</v>
      </c>
      <c r="L73" s="15">
        <f>L74+L75+L76</f>
        <v>165</v>
      </c>
      <c r="M73" s="31"/>
    </row>
    <row r="74" spans="1:13" ht="15" customHeight="1">
      <c r="A74" s="43" t="s">
        <v>65</v>
      </c>
      <c r="B74" s="5">
        <f t="shared" si="22"/>
        <v>883</v>
      </c>
      <c r="C74" s="3">
        <f t="shared" si="23"/>
        <v>0</v>
      </c>
      <c r="D74" s="38"/>
      <c r="E74" s="39"/>
      <c r="F74" s="39"/>
      <c r="G74" s="17">
        <f t="shared" si="9"/>
        <v>883</v>
      </c>
      <c r="H74" s="40">
        <v>438</v>
      </c>
      <c r="I74" s="41">
        <v>357</v>
      </c>
      <c r="J74" s="39"/>
      <c r="K74" s="39">
        <v>10.5</v>
      </c>
      <c r="L74" s="40">
        <v>77</v>
      </c>
      <c r="M74" s="42"/>
    </row>
    <row r="75" spans="1:13" s="44" customFormat="1" ht="15" customHeight="1">
      <c r="A75" s="43" t="s">
        <v>66</v>
      </c>
      <c r="B75" s="5">
        <f t="shared" si="22"/>
        <v>976</v>
      </c>
      <c r="C75" s="3">
        <f t="shared" si="23"/>
        <v>0.53</v>
      </c>
      <c r="D75" s="38"/>
      <c r="E75" s="39">
        <v>0.53</v>
      </c>
      <c r="F75" s="39"/>
      <c r="G75" s="17">
        <f t="shared" ref="G75:G138" si="26">SUM(H75:L75)</f>
        <v>975</v>
      </c>
      <c r="H75" s="40">
        <v>537</v>
      </c>
      <c r="I75" s="41">
        <v>382</v>
      </c>
      <c r="J75" s="39"/>
      <c r="K75" s="39">
        <v>9</v>
      </c>
      <c r="L75" s="40">
        <v>47</v>
      </c>
      <c r="M75" s="42"/>
    </row>
    <row r="76" spans="1:13" ht="15" customHeight="1">
      <c r="A76" s="43" t="s">
        <v>67</v>
      </c>
      <c r="B76" s="5">
        <f t="shared" si="22"/>
        <v>828</v>
      </c>
      <c r="C76" s="3">
        <f t="shared" si="23"/>
        <v>3.16</v>
      </c>
      <c r="D76" s="38"/>
      <c r="E76" s="39">
        <v>3.16</v>
      </c>
      <c r="F76" s="39"/>
      <c r="G76" s="17">
        <f t="shared" si="26"/>
        <v>825</v>
      </c>
      <c r="H76" s="40">
        <v>419</v>
      </c>
      <c r="I76" s="41">
        <v>352</v>
      </c>
      <c r="J76" s="39"/>
      <c r="K76" s="39">
        <v>13</v>
      </c>
      <c r="L76" s="40">
        <v>41</v>
      </c>
      <c r="M76" s="42"/>
    </row>
    <row r="77" spans="1:13" ht="15" customHeight="1">
      <c r="A77" s="37" t="s">
        <v>68</v>
      </c>
      <c r="B77" s="5">
        <f t="shared" si="22"/>
        <v>5491</v>
      </c>
      <c r="C77" s="3">
        <f t="shared" si="23"/>
        <v>8.41</v>
      </c>
      <c r="D77" s="38">
        <f t="shared" ref="D77:L77" si="27">D78</f>
        <v>0</v>
      </c>
      <c r="E77" s="34">
        <f t="shared" si="27"/>
        <v>8.41</v>
      </c>
      <c r="F77" s="39">
        <f t="shared" si="27"/>
        <v>0</v>
      </c>
      <c r="G77" s="15">
        <f t="shared" si="26"/>
        <v>5483</v>
      </c>
      <c r="H77" s="35">
        <f t="shared" si="27"/>
        <v>3399</v>
      </c>
      <c r="I77" s="36">
        <f t="shared" si="27"/>
        <v>1838</v>
      </c>
      <c r="J77" s="39">
        <f t="shared" si="27"/>
        <v>0</v>
      </c>
      <c r="K77" s="34">
        <f t="shared" si="27"/>
        <v>57</v>
      </c>
      <c r="L77" s="15">
        <f t="shared" si="27"/>
        <v>189</v>
      </c>
      <c r="M77" s="42"/>
    </row>
    <row r="78" spans="1:13" ht="15" customHeight="1">
      <c r="A78" s="43" t="s">
        <v>69</v>
      </c>
      <c r="B78" s="5">
        <f t="shared" si="22"/>
        <v>5491</v>
      </c>
      <c r="C78" s="3">
        <f t="shared" si="23"/>
        <v>8.41</v>
      </c>
      <c r="D78" s="38"/>
      <c r="E78" s="39">
        <v>8.41</v>
      </c>
      <c r="F78" s="39"/>
      <c r="G78" s="17">
        <f t="shared" si="26"/>
        <v>5483</v>
      </c>
      <c r="H78" s="40">
        <v>3399</v>
      </c>
      <c r="I78" s="41">
        <v>1838</v>
      </c>
      <c r="J78" s="39"/>
      <c r="K78" s="39">
        <v>57</v>
      </c>
      <c r="L78" s="40">
        <v>189</v>
      </c>
      <c r="M78" s="42"/>
    </row>
    <row r="79" spans="1:13" s="45" customFormat="1" ht="15" customHeight="1">
      <c r="A79" s="37" t="s">
        <v>70</v>
      </c>
      <c r="B79" s="5">
        <f t="shared" si="22"/>
        <v>4947</v>
      </c>
      <c r="C79" s="3">
        <f t="shared" si="23"/>
        <v>86.39</v>
      </c>
      <c r="D79" s="33">
        <f t="shared" ref="D79:L79" si="28">D80+D81+D84</f>
        <v>66.400000000000006</v>
      </c>
      <c r="E79" s="34">
        <f t="shared" si="28"/>
        <v>19.989999999999998</v>
      </c>
      <c r="F79" s="34">
        <f t="shared" si="28"/>
        <v>0</v>
      </c>
      <c r="G79" s="15">
        <f t="shared" si="26"/>
        <v>4861</v>
      </c>
      <c r="H79" s="35">
        <f t="shared" si="28"/>
        <v>2831</v>
      </c>
      <c r="I79" s="36">
        <f t="shared" si="28"/>
        <v>1507</v>
      </c>
      <c r="J79" s="34">
        <f t="shared" si="28"/>
        <v>4</v>
      </c>
      <c r="K79" s="34">
        <f t="shared" si="28"/>
        <v>108</v>
      </c>
      <c r="L79" s="15">
        <f t="shared" si="28"/>
        <v>411</v>
      </c>
      <c r="M79" s="31"/>
    </row>
    <row r="80" spans="1:13" ht="15" customHeight="1">
      <c r="A80" s="37" t="s">
        <v>71</v>
      </c>
      <c r="B80" s="5">
        <f t="shared" si="22"/>
        <v>17</v>
      </c>
      <c r="C80" s="3">
        <f t="shared" si="23"/>
        <v>0</v>
      </c>
      <c r="D80" s="38"/>
      <c r="E80" s="39"/>
      <c r="F80" s="39"/>
      <c r="G80" s="17">
        <f t="shared" si="26"/>
        <v>17</v>
      </c>
      <c r="H80" s="38" t="s">
        <v>185</v>
      </c>
      <c r="I80" s="41"/>
      <c r="J80" s="39">
        <v>4</v>
      </c>
      <c r="K80" s="39">
        <v>13</v>
      </c>
      <c r="L80" s="40"/>
      <c r="M80" s="42"/>
    </row>
    <row r="81" spans="1:13" s="45" customFormat="1" ht="15" customHeight="1">
      <c r="A81" s="37" t="s">
        <v>72</v>
      </c>
      <c r="B81" s="5">
        <f t="shared" si="22"/>
        <v>2568</v>
      </c>
      <c r="C81" s="3">
        <f t="shared" si="23"/>
        <v>43.86</v>
      </c>
      <c r="D81" s="33">
        <f t="shared" ref="D81:K81" si="29">SUM(D82:D83)</f>
        <v>28.6</v>
      </c>
      <c r="E81" s="34">
        <f t="shared" si="29"/>
        <v>15.26</v>
      </c>
      <c r="F81" s="34">
        <f t="shared" si="29"/>
        <v>0</v>
      </c>
      <c r="G81" s="15">
        <f t="shared" si="26"/>
        <v>2524</v>
      </c>
      <c r="H81" s="35">
        <f t="shared" si="29"/>
        <v>1427</v>
      </c>
      <c r="I81" s="36">
        <f t="shared" si="29"/>
        <v>781</v>
      </c>
      <c r="J81" s="34">
        <f t="shared" si="29"/>
        <v>0</v>
      </c>
      <c r="K81" s="34">
        <f t="shared" si="29"/>
        <v>65</v>
      </c>
      <c r="L81" s="15">
        <f>L82+L83</f>
        <v>251</v>
      </c>
      <c r="M81" s="31"/>
    </row>
    <row r="82" spans="1:13" s="44" customFormat="1" ht="15" customHeight="1">
      <c r="A82" s="43" t="s">
        <v>73</v>
      </c>
      <c r="B82" s="5">
        <f t="shared" si="22"/>
        <v>462</v>
      </c>
      <c r="C82" s="3">
        <f t="shared" si="23"/>
        <v>3.16</v>
      </c>
      <c r="D82" s="38"/>
      <c r="E82" s="39">
        <v>3.16</v>
      </c>
      <c r="F82" s="39"/>
      <c r="G82" s="17">
        <f t="shared" si="26"/>
        <v>459</v>
      </c>
      <c r="H82" s="40">
        <v>181</v>
      </c>
      <c r="I82" s="41">
        <v>211</v>
      </c>
      <c r="J82" s="39"/>
      <c r="K82" s="39">
        <v>11</v>
      </c>
      <c r="L82" s="40">
        <v>56</v>
      </c>
      <c r="M82" s="42"/>
    </row>
    <row r="83" spans="1:13" s="44" customFormat="1" ht="15" customHeight="1">
      <c r="A83" s="43" t="s">
        <v>74</v>
      </c>
      <c r="B83" s="5">
        <f t="shared" si="22"/>
        <v>2106</v>
      </c>
      <c r="C83" s="3">
        <f t="shared" si="23"/>
        <v>40.700000000000003</v>
      </c>
      <c r="D83" s="38">
        <v>28.6</v>
      </c>
      <c r="E83" s="39">
        <v>12.1</v>
      </c>
      <c r="F83" s="39"/>
      <c r="G83" s="17">
        <f t="shared" si="26"/>
        <v>2065</v>
      </c>
      <c r="H83" s="40">
        <v>1246</v>
      </c>
      <c r="I83" s="41">
        <v>570</v>
      </c>
      <c r="J83" s="39"/>
      <c r="K83" s="39">
        <v>54</v>
      </c>
      <c r="L83" s="40">
        <v>195</v>
      </c>
      <c r="M83" s="42"/>
    </row>
    <row r="84" spans="1:13" s="45" customFormat="1" ht="15" customHeight="1">
      <c r="A84" s="37" t="s">
        <v>75</v>
      </c>
      <c r="B84" s="5">
        <f t="shared" si="22"/>
        <v>2363</v>
      </c>
      <c r="C84" s="3">
        <f t="shared" si="23"/>
        <v>42.53</v>
      </c>
      <c r="D84" s="33">
        <f t="shared" ref="D84:J84" si="30">SUM(D85:D86)</f>
        <v>37.799999999999997</v>
      </c>
      <c r="E84" s="34">
        <f t="shared" si="30"/>
        <v>4.7300000000000004</v>
      </c>
      <c r="F84" s="34">
        <f t="shared" si="30"/>
        <v>0</v>
      </c>
      <c r="G84" s="15">
        <f t="shared" si="26"/>
        <v>2320</v>
      </c>
      <c r="H84" s="35">
        <f t="shared" si="30"/>
        <v>1404</v>
      </c>
      <c r="I84" s="36">
        <f t="shared" si="30"/>
        <v>726</v>
      </c>
      <c r="J84" s="34">
        <f t="shared" si="30"/>
        <v>0</v>
      </c>
      <c r="K84" s="34">
        <v>30</v>
      </c>
      <c r="L84" s="15">
        <f>L85+L86</f>
        <v>160</v>
      </c>
      <c r="M84" s="31"/>
    </row>
    <row r="85" spans="1:13" ht="15" customHeight="1">
      <c r="A85" s="43" t="s">
        <v>76</v>
      </c>
      <c r="B85" s="5">
        <f t="shared" si="22"/>
        <v>1534</v>
      </c>
      <c r="C85" s="3">
        <f t="shared" si="23"/>
        <v>1.05</v>
      </c>
      <c r="D85" s="38"/>
      <c r="E85" s="39">
        <v>1.05</v>
      </c>
      <c r="F85" s="39"/>
      <c r="G85" s="17">
        <f t="shared" si="26"/>
        <v>1533</v>
      </c>
      <c r="H85" s="40">
        <v>994</v>
      </c>
      <c r="I85" s="41">
        <v>415</v>
      </c>
      <c r="J85" s="39"/>
      <c r="K85" s="39">
        <v>17</v>
      </c>
      <c r="L85" s="40">
        <v>107</v>
      </c>
      <c r="M85" s="42"/>
    </row>
    <row r="86" spans="1:13" ht="15" customHeight="1">
      <c r="A86" s="43" t="s">
        <v>77</v>
      </c>
      <c r="B86" s="5">
        <f t="shared" si="22"/>
        <v>829</v>
      </c>
      <c r="C86" s="3">
        <f t="shared" si="23"/>
        <v>41.48</v>
      </c>
      <c r="D86" s="38">
        <v>37.799999999999997</v>
      </c>
      <c r="E86" s="39">
        <v>3.68</v>
      </c>
      <c r="F86" s="39"/>
      <c r="G86" s="17">
        <f t="shared" si="26"/>
        <v>788</v>
      </c>
      <c r="H86" s="40">
        <v>410</v>
      </c>
      <c r="I86" s="41">
        <v>311</v>
      </c>
      <c r="J86" s="39"/>
      <c r="K86" s="39">
        <v>14</v>
      </c>
      <c r="L86" s="40">
        <v>53</v>
      </c>
      <c r="M86" s="42"/>
    </row>
    <row r="87" spans="1:13" s="45" customFormat="1" ht="15" customHeight="1">
      <c r="A87" s="37" t="s">
        <v>78</v>
      </c>
      <c r="B87" s="5">
        <f t="shared" si="22"/>
        <v>20262</v>
      </c>
      <c r="C87" s="3">
        <f t="shared" si="23"/>
        <v>25.24</v>
      </c>
      <c r="D87" s="33">
        <f t="shared" ref="D87:L87" si="31">D88+D89+D92</f>
        <v>0</v>
      </c>
      <c r="E87" s="34">
        <f t="shared" si="31"/>
        <v>25.24</v>
      </c>
      <c r="F87" s="34">
        <f t="shared" si="31"/>
        <v>0</v>
      </c>
      <c r="G87" s="15">
        <f t="shared" si="26"/>
        <v>20237</v>
      </c>
      <c r="H87" s="35">
        <f t="shared" si="31"/>
        <v>14076</v>
      </c>
      <c r="I87" s="36">
        <f t="shared" si="31"/>
        <v>4784</v>
      </c>
      <c r="J87" s="34">
        <f t="shared" si="31"/>
        <v>14</v>
      </c>
      <c r="K87" s="34">
        <f t="shared" si="31"/>
        <v>352</v>
      </c>
      <c r="L87" s="15">
        <f t="shared" si="31"/>
        <v>1011</v>
      </c>
      <c r="M87" s="31"/>
    </row>
    <row r="88" spans="1:13" s="45" customFormat="1" ht="15" customHeight="1">
      <c r="A88" s="37" t="s">
        <v>79</v>
      </c>
      <c r="B88" s="5">
        <f t="shared" si="22"/>
        <v>171</v>
      </c>
      <c r="C88" s="3">
        <f t="shared" si="23"/>
        <v>0.53</v>
      </c>
      <c r="D88" s="33"/>
      <c r="E88" s="34">
        <v>0.53</v>
      </c>
      <c r="F88" s="34"/>
      <c r="G88" s="15">
        <f t="shared" si="26"/>
        <v>170</v>
      </c>
      <c r="H88" s="40">
        <v>97</v>
      </c>
      <c r="I88" s="36"/>
      <c r="J88" s="39">
        <v>14</v>
      </c>
      <c r="K88" s="39">
        <v>59</v>
      </c>
      <c r="L88" s="40"/>
      <c r="M88" s="31"/>
    </row>
    <row r="89" spans="1:13" s="32" customFormat="1" ht="15" customHeight="1">
      <c r="A89" s="37" t="s">
        <v>80</v>
      </c>
      <c r="B89" s="5">
        <f t="shared" si="22"/>
        <v>7216</v>
      </c>
      <c r="C89" s="3">
        <f t="shared" si="23"/>
        <v>4.2</v>
      </c>
      <c r="D89" s="33">
        <f t="shared" ref="D89:K89" si="32">SUM(D90:D91)</f>
        <v>0</v>
      </c>
      <c r="E89" s="34">
        <f t="shared" si="32"/>
        <v>4.2</v>
      </c>
      <c r="F89" s="34">
        <f t="shared" si="32"/>
        <v>0</v>
      </c>
      <c r="G89" s="15">
        <f t="shared" si="26"/>
        <v>7212</v>
      </c>
      <c r="H89" s="35">
        <f t="shared" si="32"/>
        <v>4707</v>
      </c>
      <c r="I89" s="36">
        <f t="shared" si="32"/>
        <v>2082</v>
      </c>
      <c r="J89" s="34">
        <f t="shared" si="32"/>
        <v>0</v>
      </c>
      <c r="K89" s="34">
        <f t="shared" si="32"/>
        <v>94</v>
      </c>
      <c r="L89" s="15">
        <f>L90+L91</f>
        <v>329</v>
      </c>
      <c r="M89" s="31"/>
    </row>
    <row r="90" spans="1:13" s="32" customFormat="1" ht="15" customHeight="1">
      <c r="A90" s="43" t="s">
        <v>81</v>
      </c>
      <c r="B90" s="5">
        <f t="shared" si="22"/>
        <v>2893</v>
      </c>
      <c r="C90" s="3">
        <f t="shared" si="23"/>
        <v>2.1</v>
      </c>
      <c r="D90" s="33"/>
      <c r="E90" s="39">
        <v>2.1</v>
      </c>
      <c r="F90" s="34"/>
      <c r="G90" s="15">
        <f t="shared" si="26"/>
        <v>2891</v>
      </c>
      <c r="H90" s="40">
        <v>1906</v>
      </c>
      <c r="I90" s="41">
        <v>795</v>
      </c>
      <c r="J90" s="34"/>
      <c r="K90" s="39">
        <v>41</v>
      </c>
      <c r="L90" s="40">
        <v>149</v>
      </c>
      <c r="M90" s="31"/>
    </row>
    <row r="91" spans="1:13" s="32" customFormat="1" ht="15" customHeight="1">
      <c r="A91" s="43" t="s">
        <v>82</v>
      </c>
      <c r="B91" s="5">
        <f t="shared" si="22"/>
        <v>4323</v>
      </c>
      <c r="C91" s="3">
        <f t="shared" si="23"/>
        <v>2.1</v>
      </c>
      <c r="D91" s="33"/>
      <c r="E91" s="39">
        <v>2.1</v>
      </c>
      <c r="F91" s="34"/>
      <c r="G91" s="15">
        <f t="shared" si="26"/>
        <v>4321</v>
      </c>
      <c r="H91" s="40">
        <v>2801</v>
      </c>
      <c r="I91" s="41">
        <v>1287</v>
      </c>
      <c r="J91" s="34"/>
      <c r="K91" s="39">
        <v>53</v>
      </c>
      <c r="L91" s="40">
        <v>180</v>
      </c>
      <c r="M91" s="31"/>
    </row>
    <row r="92" spans="1:13" ht="15" customHeight="1">
      <c r="A92" s="37" t="s">
        <v>83</v>
      </c>
      <c r="B92" s="5">
        <f t="shared" si="22"/>
        <v>12876</v>
      </c>
      <c r="C92" s="3">
        <f t="shared" si="23"/>
        <v>20.51</v>
      </c>
      <c r="D92" s="38">
        <f t="shared" ref="D92:K92" si="33">SUM(D93:D94)</f>
        <v>0</v>
      </c>
      <c r="E92" s="34">
        <f t="shared" si="33"/>
        <v>20.51</v>
      </c>
      <c r="F92" s="39">
        <f t="shared" si="33"/>
        <v>0</v>
      </c>
      <c r="G92" s="15">
        <f t="shared" si="26"/>
        <v>12855</v>
      </c>
      <c r="H92" s="35">
        <f t="shared" si="33"/>
        <v>9272</v>
      </c>
      <c r="I92" s="36">
        <f t="shared" si="33"/>
        <v>2702</v>
      </c>
      <c r="J92" s="39">
        <f t="shared" si="33"/>
        <v>0</v>
      </c>
      <c r="K92" s="34">
        <f t="shared" si="33"/>
        <v>199</v>
      </c>
      <c r="L92" s="15">
        <f>L93+L94</f>
        <v>682</v>
      </c>
      <c r="M92" s="42"/>
    </row>
    <row r="93" spans="1:13" ht="15" customHeight="1">
      <c r="A93" s="43" t="s">
        <v>84</v>
      </c>
      <c r="B93" s="5">
        <f t="shared" si="22"/>
        <v>4662</v>
      </c>
      <c r="C93" s="3">
        <f t="shared" si="23"/>
        <v>7.89</v>
      </c>
      <c r="D93" s="38"/>
      <c r="E93" s="39">
        <v>7.89</v>
      </c>
      <c r="F93" s="39"/>
      <c r="G93" s="15">
        <f t="shared" si="26"/>
        <v>4654</v>
      </c>
      <c r="H93" s="40">
        <v>3208</v>
      </c>
      <c r="I93" s="41">
        <v>1073</v>
      </c>
      <c r="J93" s="39"/>
      <c r="K93" s="39">
        <v>73</v>
      </c>
      <c r="L93" s="40">
        <v>300</v>
      </c>
      <c r="M93" s="42"/>
    </row>
    <row r="94" spans="1:13" s="45" customFormat="1" ht="15" customHeight="1">
      <c r="A94" s="43" t="s">
        <v>85</v>
      </c>
      <c r="B94" s="5">
        <f t="shared" si="22"/>
        <v>8214</v>
      </c>
      <c r="C94" s="3">
        <f t="shared" si="23"/>
        <v>12.62</v>
      </c>
      <c r="D94" s="33"/>
      <c r="E94" s="39">
        <v>12.62</v>
      </c>
      <c r="F94" s="34"/>
      <c r="G94" s="15">
        <f t="shared" si="26"/>
        <v>8201</v>
      </c>
      <c r="H94" s="40">
        <v>6064</v>
      </c>
      <c r="I94" s="41">
        <v>1629</v>
      </c>
      <c r="J94" s="34"/>
      <c r="K94" s="39">
        <v>126</v>
      </c>
      <c r="L94" s="40">
        <v>382</v>
      </c>
      <c r="M94" s="31"/>
    </row>
    <row r="95" spans="1:13" ht="15" customHeight="1">
      <c r="A95" s="37" t="s">
        <v>86</v>
      </c>
      <c r="B95" s="5">
        <f t="shared" si="22"/>
        <v>26598</v>
      </c>
      <c r="C95" s="3">
        <f t="shared" si="23"/>
        <v>29.97</v>
      </c>
      <c r="D95" s="38">
        <f t="shared" ref="D95:L95" si="34">D96+D97+D101</f>
        <v>0</v>
      </c>
      <c r="E95" s="34">
        <f t="shared" si="34"/>
        <v>29.97</v>
      </c>
      <c r="F95" s="39">
        <f t="shared" si="34"/>
        <v>0</v>
      </c>
      <c r="G95" s="15">
        <f t="shared" si="26"/>
        <v>26568</v>
      </c>
      <c r="H95" s="40">
        <f t="shared" si="34"/>
        <v>16428</v>
      </c>
      <c r="I95" s="36">
        <f t="shared" si="34"/>
        <v>8140</v>
      </c>
      <c r="J95" s="34">
        <f t="shared" si="34"/>
        <v>8</v>
      </c>
      <c r="K95" s="34">
        <f t="shared" si="34"/>
        <v>524</v>
      </c>
      <c r="L95" s="15">
        <f t="shared" si="34"/>
        <v>1468</v>
      </c>
      <c r="M95" s="42"/>
    </row>
    <row r="96" spans="1:13" ht="15" customHeight="1">
      <c r="A96" s="37" t="s">
        <v>87</v>
      </c>
      <c r="B96" s="5">
        <f t="shared" si="22"/>
        <v>30</v>
      </c>
      <c r="C96" s="3">
        <f t="shared" si="23"/>
        <v>0</v>
      </c>
      <c r="D96" s="38"/>
      <c r="E96" s="39"/>
      <c r="F96" s="39"/>
      <c r="G96" s="15">
        <f t="shared" si="26"/>
        <v>30</v>
      </c>
      <c r="H96" s="38" t="s">
        <v>185</v>
      </c>
      <c r="I96" s="41"/>
      <c r="J96" s="39">
        <v>8</v>
      </c>
      <c r="K96" s="39">
        <v>22</v>
      </c>
      <c r="L96" s="40"/>
      <c r="M96" s="42"/>
    </row>
    <row r="97" spans="1:13" ht="15" customHeight="1">
      <c r="A97" s="37" t="s">
        <v>88</v>
      </c>
      <c r="B97" s="5">
        <f t="shared" si="22"/>
        <v>8961</v>
      </c>
      <c r="C97" s="3">
        <f t="shared" si="23"/>
        <v>12.09</v>
      </c>
      <c r="D97" s="38">
        <f t="shared" ref="D97:K97" si="35">SUM(D98:D100)</f>
        <v>0</v>
      </c>
      <c r="E97" s="34">
        <f t="shared" si="35"/>
        <v>12.09</v>
      </c>
      <c r="F97" s="39">
        <f t="shared" si="35"/>
        <v>0</v>
      </c>
      <c r="G97" s="15">
        <f t="shared" si="26"/>
        <v>8949</v>
      </c>
      <c r="H97" s="35">
        <f t="shared" si="35"/>
        <v>4809</v>
      </c>
      <c r="I97" s="36">
        <f t="shared" si="35"/>
        <v>3239</v>
      </c>
      <c r="J97" s="39">
        <f t="shared" si="35"/>
        <v>0</v>
      </c>
      <c r="K97" s="34">
        <f t="shared" si="35"/>
        <v>94</v>
      </c>
      <c r="L97" s="15">
        <f>L98+L99+L100</f>
        <v>807</v>
      </c>
      <c r="M97" s="42"/>
    </row>
    <row r="98" spans="1:13" ht="15" customHeight="1">
      <c r="A98" s="43" t="s">
        <v>89</v>
      </c>
      <c r="B98" s="5">
        <f t="shared" si="22"/>
        <v>2803</v>
      </c>
      <c r="C98" s="3">
        <f t="shared" si="23"/>
        <v>2.1</v>
      </c>
      <c r="D98" s="38"/>
      <c r="E98" s="39">
        <v>2.1</v>
      </c>
      <c r="F98" s="39"/>
      <c r="G98" s="15">
        <f t="shared" si="26"/>
        <v>2801</v>
      </c>
      <c r="H98" s="40">
        <v>1624</v>
      </c>
      <c r="I98" s="41">
        <v>895</v>
      </c>
      <c r="J98" s="39"/>
      <c r="K98" s="39">
        <v>20</v>
      </c>
      <c r="L98" s="40">
        <v>262</v>
      </c>
      <c r="M98" s="42"/>
    </row>
    <row r="99" spans="1:13" ht="15" customHeight="1">
      <c r="A99" s="43" t="s">
        <v>90</v>
      </c>
      <c r="B99" s="5">
        <f t="shared" si="22"/>
        <v>3496</v>
      </c>
      <c r="C99" s="3">
        <f t="shared" si="23"/>
        <v>3.68</v>
      </c>
      <c r="D99" s="38"/>
      <c r="E99" s="39">
        <v>3.68</v>
      </c>
      <c r="F99" s="39"/>
      <c r="G99" s="15">
        <f t="shared" si="26"/>
        <v>3492</v>
      </c>
      <c r="H99" s="40">
        <v>1698</v>
      </c>
      <c r="I99" s="41">
        <v>1437</v>
      </c>
      <c r="J99" s="39"/>
      <c r="K99" s="39">
        <v>42</v>
      </c>
      <c r="L99" s="40">
        <v>315</v>
      </c>
      <c r="M99" s="42"/>
    </row>
    <row r="100" spans="1:13" ht="15" customHeight="1">
      <c r="A100" s="43" t="s">
        <v>91</v>
      </c>
      <c r="B100" s="5">
        <f t="shared" si="22"/>
        <v>2662</v>
      </c>
      <c r="C100" s="3">
        <f t="shared" si="23"/>
        <v>6.31</v>
      </c>
      <c r="D100" s="38"/>
      <c r="E100" s="39">
        <v>6.31</v>
      </c>
      <c r="F100" s="39"/>
      <c r="G100" s="15">
        <f t="shared" si="26"/>
        <v>2656</v>
      </c>
      <c r="H100" s="40">
        <v>1487</v>
      </c>
      <c r="I100" s="41">
        <v>907</v>
      </c>
      <c r="J100" s="39"/>
      <c r="K100" s="39">
        <v>32</v>
      </c>
      <c r="L100" s="40">
        <v>230</v>
      </c>
      <c r="M100" s="42"/>
    </row>
    <row r="101" spans="1:13" ht="15" customHeight="1">
      <c r="A101" s="37" t="s">
        <v>92</v>
      </c>
      <c r="B101" s="5">
        <f t="shared" ref="B101:B132" si="36">C101+G101</f>
        <v>17607</v>
      </c>
      <c r="C101" s="3">
        <f t="shared" ref="C101:C132" si="37">SUM(D101:F101)</f>
        <v>17.88</v>
      </c>
      <c r="D101" s="38">
        <f t="shared" ref="D101:K101" si="38">SUM(D102:D103)</f>
        <v>0</v>
      </c>
      <c r="E101" s="34">
        <f t="shared" si="38"/>
        <v>17.88</v>
      </c>
      <c r="F101" s="39">
        <f t="shared" si="38"/>
        <v>0</v>
      </c>
      <c r="G101" s="15">
        <f t="shared" si="26"/>
        <v>17589</v>
      </c>
      <c r="H101" s="35">
        <f t="shared" si="38"/>
        <v>11619</v>
      </c>
      <c r="I101" s="36">
        <f t="shared" si="38"/>
        <v>4901</v>
      </c>
      <c r="J101" s="39">
        <f t="shared" si="38"/>
        <v>0</v>
      </c>
      <c r="K101" s="34">
        <f t="shared" si="38"/>
        <v>408</v>
      </c>
      <c r="L101" s="15">
        <f>L102+L103</f>
        <v>661</v>
      </c>
      <c r="M101" s="42"/>
    </row>
    <row r="102" spans="1:13" ht="15" customHeight="1">
      <c r="A102" s="43" t="s">
        <v>93</v>
      </c>
      <c r="B102" s="5">
        <f t="shared" si="36"/>
        <v>7757</v>
      </c>
      <c r="C102" s="3">
        <f t="shared" si="37"/>
        <v>8.41</v>
      </c>
      <c r="D102" s="38"/>
      <c r="E102" s="39">
        <v>8.41</v>
      </c>
      <c r="F102" s="39"/>
      <c r="G102" s="15">
        <f t="shared" si="26"/>
        <v>7749</v>
      </c>
      <c r="H102" s="40">
        <v>5260</v>
      </c>
      <c r="I102" s="41">
        <v>1943</v>
      </c>
      <c r="J102" s="39"/>
      <c r="K102" s="39">
        <v>225</v>
      </c>
      <c r="L102" s="40">
        <v>321</v>
      </c>
      <c r="M102" s="42"/>
    </row>
    <row r="103" spans="1:13" s="45" customFormat="1" ht="15" customHeight="1">
      <c r="A103" s="43" t="s">
        <v>94</v>
      </c>
      <c r="B103" s="5">
        <f t="shared" si="36"/>
        <v>9849</v>
      </c>
      <c r="C103" s="3">
        <f t="shared" si="37"/>
        <v>9.4700000000000006</v>
      </c>
      <c r="D103" s="33"/>
      <c r="E103" s="39">
        <v>9.4700000000000006</v>
      </c>
      <c r="F103" s="34"/>
      <c r="G103" s="15">
        <f t="shared" si="26"/>
        <v>9840</v>
      </c>
      <c r="H103" s="40">
        <v>6359</v>
      </c>
      <c r="I103" s="41">
        <v>2958</v>
      </c>
      <c r="J103" s="34"/>
      <c r="K103" s="39">
        <v>183</v>
      </c>
      <c r="L103" s="40">
        <v>340</v>
      </c>
      <c r="M103" s="31"/>
    </row>
    <row r="104" spans="1:13" s="45" customFormat="1" ht="15" customHeight="1">
      <c r="A104" s="37" t="s">
        <v>95</v>
      </c>
      <c r="B104" s="5">
        <f t="shared" si="36"/>
        <v>35992</v>
      </c>
      <c r="C104" s="3">
        <f t="shared" si="37"/>
        <v>46.7</v>
      </c>
      <c r="D104" s="33">
        <f t="shared" ref="D104:L104" si="39">D105+D106+D109</f>
        <v>0</v>
      </c>
      <c r="E104" s="34">
        <f t="shared" si="39"/>
        <v>46.7</v>
      </c>
      <c r="F104" s="34">
        <f t="shared" si="39"/>
        <v>0</v>
      </c>
      <c r="G104" s="15">
        <f t="shared" si="26"/>
        <v>35945</v>
      </c>
      <c r="H104" s="35">
        <f t="shared" si="39"/>
        <v>24952</v>
      </c>
      <c r="I104" s="36">
        <f t="shared" si="39"/>
        <v>8430</v>
      </c>
      <c r="J104" s="34">
        <f t="shared" si="39"/>
        <v>27</v>
      </c>
      <c r="K104" s="34">
        <f t="shared" si="39"/>
        <v>1159</v>
      </c>
      <c r="L104" s="15">
        <f t="shared" si="39"/>
        <v>1377</v>
      </c>
      <c r="M104" s="31"/>
    </row>
    <row r="105" spans="1:13" s="32" customFormat="1" ht="15" customHeight="1">
      <c r="A105" s="37" t="s">
        <v>96</v>
      </c>
      <c r="B105" s="5">
        <f t="shared" si="36"/>
        <v>413</v>
      </c>
      <c r="C105" s="3">
        <f t="shared" si="37"/>
        <v>0.53</v>
      </c>
      <c r="D105" s="33"/>
      <c r="E105" s="39">
        <v>0.53</v>
      </c>
      <c r="F105" s="34"/>
      <c r="G105" s="15">
        <f t="shared" si="26"/>
        <v>412</v>
      </c>
      <c r="H105" s="40">
        <v>188</v>
      </c>
      <c r="I105" s="41">
        <v>130</v>
      </c>
      <c r="J105" s="39">
        <v>27</v>
      </c>
      <c r="K105" s="39">
        <v>67</v>
      </c>
      <c r="L105" s="40"/>
      <c r="M105" s="31"/>
    </row>
    <row r="106" spans="1:13" s="32" customFormat="1" ht="15" customHeight="1">
      <c r="A106" s="37" t="s">
        <v>97</v>
      </c>
      <c r="B106" s="5">
        <f t="shared" si="36"/>
        <v>4246</v>
      </c>
      <c r="C106" s="3">
        <f t="shared" si="37"/>
        <v>1.58</v>
      </c>
      <c r="D106" s="33">
        <f t="shared" ref="D106:K106" si="40">SUM(D107:D108)</f>
        <v>0</v>
      </c>
      <c r="E106" s="34">
        <f t="shared" si="40"/>
        <v>1.58</v>
      </c>
      <c r="F106" s="34">
        <f t="shared" si="40"/>
        <v>0</v>
      </c>
      <c r="G106" s="15">
        <f t="shared" si="26"/>
        <v>4244</v>
      </c>
      <c r="H106" s="35">
        <f t="shared" si="40"/>
        <v>2955</v>
      </c>
      <c r="I106" s="36">
        <f t="shared" si="40"/>
        <v>1056</v>
      </c>
      <c r="J106" s="34">
        <f t="shared" si="40"/>
        <v>0</v>
      </c>
      <c r="K106" s="34">
        <f t="shared" si="40"/>
        <v>78</v>
      </c>
      <c r="L106" s="15">
        <f>L107+L108</f>
        <v>155</v>
      </c>
      <c r="M106" s="31"/>
    </row>
    <row r="107" spans="1:13" ht="15" customHeight="1">
      <c r="A107" s="43" t="s">
        <v>98</v>
      </c>
      <c r="B107" s="5">
        <f t="shared" si="36"/>
        <v>2242</v>
      </c>
      <c r="C107" s="3">
        <f t="shared" si="37"/>
        <v>0</v>
      </c>
      <c r="D107" s="38"/>
      <c r="E107" s="39"/>
      <c r="F107" s="39"/>
      <c r="G107" s="15">
        <f t="shared" si="26"/>
        <v>2242</v>
      </c>
      <c r="H107" s="40">
        <v>1586</v>
      </c>
      <c r="I107" s="41">
        <v>551</v>
      </c>
      <c r="J107" s="39"/>
      <c r="K107" s="39">
        <v>43</v>
      </c>
      <c r="L107" s="40">
        <v>62</v>
      </c>
      <c r="M107" s="42"/>
    </row>
    <row r="108" spans="1:13" ht="15" customHeight="1">
      <c r="A108" s="43" t="s">
        <v>99</v>
      </c>
      <c r="B108" s="5">
        <f t="shared" si="36"/>
        <v>2004</v>
      </c>
      <c r="C108" s="3">
        <f t="shared" si="37"/>
        <v>1.58</v>
      </c>
      <c r="D108" s="38"/>
      <c r="E108" s="39">
        <v>1.58</v>
      </c>
      <c r="F108" s="39"/>
      <c r="G108" s="15">
        <f t="shared" si="26"/>
        <v>2002</v>
      </c>
      <c r="H108" s="40">
        <v>1369</v>
      </c>
      <c r="I108" s="41">
        <v>505</v>
      </c>
      <c r="J108" s="39"/>
      <c r="K108" s="39">
        <v>35</v>
      </c>
      <c r="L108" s="40">
        <v>93</v>
      </c>
      <c r="M108" s="42"/>
    </row>
    <row r="109" spans="1:13" ht="15" customHeight="1">
      <c r="A109" s="37" t="s">
        <v>100</v>
      </c>
      <c r="B109" s="5">
        <f t="shared" si="36"/>
        <v>31334</v>
      </c>
      <c r="C109" s="3">
        <f t="shared" si="37"/>
        <v>44.59</v>
      </c>
      <c r="D109" s="38">
        <f t="shared" ref="D109:K109" si="41">SUM(D110:D114)</f>
        <v>0</v>
      </c>
      <c r="E109" s="34">
        <f t="shared" si="41"/>
        <v>44.59</v>
      </c>
      <c r="F109" s="39">
        <f t="shared" si="41"/>
        <v>0</v>
      </c>
      <c r="G109" s="15">
        <f t="shared" si="26"/>
        <v>31289</v>
      </c>
      <c r="H109" s="35">
        <f t="shared" si="41"/>
        <v>21809</v>
      </c>
      <c r="I109" s="36">
        <f t="shared" si="41"/>
        <v>7244</v>
      </c>
      <c r="J109" s="39">
        <f t="shared" si="41"/>
        <v>0</v>
      </c>
      <c r="K109" s="34">
        <f t="shared" si="41"/>
        <v>1014</v>
      </c>
      <c r="L109" s="15">
        <f>L110+L111+L112+L113+L114</f>
        <v>1222</v>
      </c>
      <c r="M109" s="42"/>
    </row>
    <row r="110" spans="1:13" ht="15" customHeight="1">
      <c r="A110" s="43" t="s">
        <v>101</v>
      </c>
      <c r="B110" s="5">
        <f t="shared" si="36"/>
        <v>5400</v>
      </c>
      <c r="C110" s="3">
        <f t="shared" si="37"/>
        <v>19.88</v>
      </c>
      <c r="D110" s="38"/>
      <c r="E110" s="39">
        <v>19.88</v>
      </c>
      <c r="F110" s="39"/>
      <c r="G110" s="15">
        <f t="shared" si="26"/>
        <v>5380</v>
      </c>
      <c r="H110" s="40">
        <v>4053</v>
      </c>
      <c r="I110" s="41">
        <v>1041</v>
      </c>
      <c r="J110" s="39"/>
      <c r="K110" s="39">
        <v>93</v>
      </c>
      <c r="L110" s="40">
        <v>193</v>
      </c>
      <c r="M110" s="42"/>
    </row>
    <row r="111" spans="1:13" ht="15" customHeight="1">
      <c r="A111" s="43" t="s">
        <v>102</v>
      </c>
      <c r="B111" s="5">
        <f t="shared" si="36"/>
        <v>9984</v>
      </c>
      <c r="C111" s="3">
        <f t="shared" si="37"/>
        <v>6.31</v>
      </c>
      <c r="D111" s="38"/>
      <c r="E111" s="39">
        <v>6.31</v>
      </c>
      <c r="F111" s="39"/>
      <c r="G111" s="15">
        <f t="shared" si="26"/>
        <v>9978</v>
      </c>
      <c r="H111" s="40">
        <v>6796</v>
      </c>
      <c r="I111" s="41">
        <v>2381</v>
      </c>
      <c r="J111" s="39"/>
      <c r="K111" s="39">
        <v>456</v>
      </c>
      <c r="L111" s="40">
        <v>345</v>
      </c>
      <c r="M111" s="42"/>
    </row>
    <row r="112" spans="1:13" ht="15" customHeight="1">
      <c r="A112" s="43" t="s">
        <v>103</v>
      </c>
      <c r="B112" s="5">
        <f t="shared" si="36"/>
        <v>5333</v>
      </c>
      <c r="C112" s="3">
        <f t="shared" si="37"/>
        <v>8.41</v>
      </c>
      <c r="D112" s="38"/>
      <c r="E112" s="39">
        <v>8.41</v>
      </c>
      <c r="F112" s="39"/>
      <c r="G112" s="15">
        <f t="shared" si="26"/>
        <v>5325</v>
      </c>
      <c r="H112" s="40">
        <v>3585</v>
      </c>
      <c r="I112" s="41">
        <v>1265</v>
      </c>
      <c r="J112" s="39"/>
      <c r="K112" s="39">
        <v>227</v>
      </c>
      <c r="L112" s="40">
        <v>248</v>
      </c>
      <c r="M112" s="42"/>
    </row>
    <row r="113" spans="1:13" ht="15" customHeight="1">
      <c r="A113" s="43" t="s">
        <v>104</v>
      </c>
      <c r="B113" s="5">
        <f t="shared" si="36"/>
        <v>7109</v>
      </c>
      <c r="C113" s="3">
        <f t="shared" si="37"/>
        <v>7.36</v>
      </c>
      <c r="D113" s="38"/>
      <c r="E113" s="39">
        <v>7.36</v>
      </c>
      <c r="F113" s="39"/>
      <c r="G113" s="15">
        <f t="shared" si="26"/>
        <v>7102</v>
      </c>
      <c r="H113" s="40">
        <v>4823</v>
      </c>
      <c r="I113" s="41">
        <v>1725</v>
      </c>
      <c r="J113" s="39"/>
      <c r="K113" s="39">
        <v>193</v>
      </c>
      <c r="L113" s="40">
        <v>361</v>
      </c>
      <c r="M113" s="42"/>
    </row>
    <row r="114" spans="1:13" ht="15" customHeight="1">
      <c r="A114" s="43" t="s">
        <v>105</v>
      </c>
      <c r="B114" s="5">
        <f t="shared" si="36"/>
        <v>3507</v>
      </c>
      <c r="C114" s="3">
        <f t="shared" si="37"/>
        <v>2.63</v>
      </c>
      <c r="D114" s="38"/>
      <c r="E114" s="39">
        <v>2.63</v>
      </c>
      <c r="F114" s="39"/>
      <c r="G114" s="15">
        <f t="shared" si="26"/>
        <v>3504</v>
      </c>
      <c r="H114" s="40">
        <v>2552</v>
      </c>
      <c r="I114" s="41">
        <v>832</v>
      </c>
      <c r="J114" s="39"/>
      <c r="K114" s="39">
        <v>45</v>
      </c>
      <c r="L114" s="40">
        <v>75</v>
      </c>
      <c r="M114" s="42"/>
    </row>
    <row r="115" spans="1:13" ht="15" customHeight="1">
      <c r="A115" s="37" t="s">
        <v>106</v>
      </c>
      <c r="B115" s="5">
        <f t="shared" si="36"/>
        <v>14217</v>
      </c>
      <c r="C115" s="3">
        <f t="shared" si="37"/>
        <v>4.7300000000000004</v>
      </c>
      <c r="D115" s="38">
        <f t="shared" ref="D115:K115" si="42">D116+D117+D120</f>
        <v>0</v>
      </c>
      <c r="E115" s="39">
        <f t="shared" si="42"/>
        <v>4.7300000000000004</v>
      </c>
      <c r="F115" s="39">
        <f t="shared" si="42"/>
        <v>0</v>
      </c>
      <c r="G115" s="15">
        <f t="shared" si="26"/>
        <v>14212</v>
      </c>
      <c r="H115" s="35">
        <f t="shared" si="42"/>
        <v>9859</v>
      </c>
      <c r="I115" s="36">
        <f t="shared" si="42"/>
        <v>3757</v>
      </c>
      <c r="J115" s="34">
        <f t="shared" si="42"/>
        <v>4</v>
      </c>
      <c r="K115" s="34">
        <f t="shared" si="42"/>
        <v>132</v>
      </c>
      <c r="L115" s="15">
        <f>L117+L120+L116</f>
        <v>460</v>
      </c>
      <c r="M115" s="42"/>
    </row>
    <row r="116" spans="1:13" s="45" customFormat="1" ht="15" customHeight="1">
      <c r="A116" s="37" t="s">
        <v>107</v>
      </c>
      <c r="B116" s="5">
        <f t="shared" si="36"/>
        <v>6</v>
      </c>
      <c r="C116" s="3">
        <f t="shared" si="37"/>
        <v>0</v>
      </c>
      <c r="D116" s="33"/>
      <c r="E116" s="34"/>
      <c r="F116" s="34"/>
      <c r="G116" s="15">
        <f t="shared" si="26"/>
        <v>6</v>
      </c>
      <c r="H116" s="38" t="s">
        <v>185</v>
      </c>
      <c r="I116" s="36"/>
      <c r="J116" s="39">
        <v>4</v>
      </c>
      <c r="K116" s="39">
        <v>2</v>
      </c>
      <c r="L116" s="40"/>
      <c r="M116" s="31"/>
    </row>
    <row r="117" spans="1:13" s="45" customFormat="1" ht="15" customHeight="1">
      <c r="A117" s="37" t="s">
        <v>108</v>
      </c>
      <c r="B117" s="5">
        <f t="shared" si="36"/>
        <v>6262</v>
      </c>
      <c r="C117" s="3">
        <f t="shared" si="37"/>
        <v>0</v>
      </c>
      <c r="D117" s="33">
        <f t="shared" ref="D117:K117" si="43">SUM(D118:D119)</f>
        <v>0</v>
      </c>
      <c r="E117" s="34">
        <f t="shared" si="43"/>
        <v>0</v>
      </c>
      <c r="F117" s="34">
        <f t="shared" si="43"/>
        <v>0</v>
      </c>
      <c r="G117" s="15">
        <f t="shared" si="26"/>
        <v>6262</v>
      </c>
      <c r="H117" s="35">
        <f t="shared" si="43"/>
        <v>4190</v>
      </c>
      <c r="I117" s="36">
        <f t="shared" si="43"/>
        <v>1787</v>
      </c>
      <c r="J117" s="34">
        <f t="shared" si="43"/>
        <v>0</v>
      </c>
      <c r="K117" s="39">
        <f t="shared" si="43"/>
        <v>63</v>
      </c>
      <c r="L117" s="15">
        <f>L118+L119</f>
        <v>222</v>
      </c>
      <c r="M117" s="31"/>
    </row>
    <row r="118" spans="1:13" s="32" customFormat="1" ht="15" customHeight="1">
      <c r="A118" s="43" t="s">
        <v>109</v>
      </c>
      <c r="B118" s="5">
        <f t="shared" si="36"/>
        <v>3524</v>
      </c>
      <c r="C118" s="3">
        <f t="shared" si="37"/>
        <v>0</v>
      </c>
      <c r="D118" s="33"/>
      <c r="E118" s="34"/>
      <c r="F118" s="34"/>
      <c r="G118" s="15">
        <f t="shared" si="26"/>
        <v>3524</v>
      </c>
      <c r="H118" s="40">
        <v>2397</v>
      </c>
      <c r="I118" s="41">
        <v>970</v>
      </c>
      <c r="J118" s="34"/>
      <c r="K118" s="39">
        <v>37</v>
      </c>
      <c r="L118" s="40">
        <v>120</v>
      </c>
      <c r="M118" s="31"/>
    </row>
    <row r="119" spans="1:13" s="32" customFormat="1" ht="15" customHeight="1">
      <c r="A119" s="43" t="s">
        <v>110</v>
      </c>
      <c r="B119" s="5">
        <f t="shared" si="36"/>
        <v>2738</v>
      </c>
      <c r="C119" s="3">
        <f t="shared" si="37"/>
        <v>0</v>
      </c>
      <c r="D119" s="33"/>
      <c r="E119" s="34"/>
      <c r="F119" s="34"/>
      <c r="G119" s="15">
        <f t="shared" si="26"/>
        <v>2738</v>
      </c>
      <c r="H119" s="40">
        <v>1793</v>
      </c>
      <c r="I119" s="41">
        <v>817</v>
      </c>
      <c r="J119" s="34"/>
      <c r="K119" s="39">
        <v>26</v>
      </c>
      <c r="L119" s="40">
        <v>102</v>
      </c>
      <c r="M119" s="31"/>
    </row>
    <row r="120" spans="1:13" ht="15" customHeight="1">
      <c r="A120" s="37" t="s">
        <v>111</v>
      </c>
      <c r="B120" s="5">
        <f t="shared" si="36"/>
        <v>7949</v>
      </c>
      <c r="C120" s="3">
        <f t="shared" si="37"/>
        <v>4.7300000000000004</v>
      </c>
      <c r="D120" s="38">
        <f t="shared" ref="D120:J120" si="44">SUM(D121:D123)</f>
        <v>0</v>
      </c>
      <c r="E120" s="34">
        <f t="shared" si="44"/>
        <v>4.7300000000000004</v>
      </c>
      <c r="F120" s="39">
        <f t="shared" si="44"/>
        <v>0</v>
      </c>
      <c r="G120" s="15">
        <f t="shared" si="26"/>
        <v>7944</v>
      </c>
      <c r="H120" s="35">
        <f t="shared" si="44"/>
        <v>5669</v>
      </c>
      <c r="I120" s="36">
        <f t="shared" si="44"/>
        <v>1970</v>
      </c>
      <c r="J120" s="39">
        <f t="shared" si="44"/>
        <v>0</v>
      </c>
      <c r="K120" s="39">
        <v>67</v>
      </c>
      <c r="L120" s="15">
        <f>L121+L122+L123</f>
        <v>238</v>
      </c>
      <c r="M120" s="42"/>
    </row>
    <row r="121" spans="1:13" ht="15" customHeight="1">
      <c r="A121" s="43" t="s">
        <v>112</v>
      </c>
      <c r="B121" s="5">
        <f t="shared" si="36"/>
        <v>2813</v>
      </c>
      <c r="C121" s="3">
        <f t="shared" si="37"/>
        <v>0</v>
      </c>
      <c r="D121" s="38"/>
      <c r="E121" s="39"/>
      <c r="F121" s="39"/>
      <c r="G121" s="15">
        <f t="shared" si="26"/>
        <v>2813</v>
      </c>
      <c r="H121" s="40">
        <v>1962</v>
      </c>
      <c r="I121" s="41">
        <v>745</v>
      </c>
      <c r="J121" s="39"/>
      <c r="K121" s="39">
        <v>23</v>
      </c>
      <c r="L121" s="40">
        <v>83</v>
      </c>
      <c r="M121" s="42"/>
    </row>
    <row r="122" spans="1:13" ht="15" customHeight="1">
      <c r="A122" s="43" t="s">
        <v>113</v>
      </c>
      <c r="B122" s="5">
        <f t="shared" si="36"/>
        <v>3016</v>
      </c>
      <c r="C122" s="3">
        <f t="shared" si="37"/>
        <v>4.7300000000000004</v>
      </c>
      <c r="D122" s="38"/>
      <c r="E122" s="39">
        <v>4.7300000000000004</v>
      </c>
      <c r="F122" s="39"/>
      <c r="G122" s="15">
        <f t="shared" si="26"/>
        <v>3011</v>
      </c>
      <c r="H122" s="40">
        <v>2152</v>
      </c>
      <c r="I122" s="41">
        <v>738</v>
      </c>
      <c r="J122" s="39"/>
      <c r="K122" s="39">
        <v>28</v>
      </c>
      <c r="L122" s="40">
        <v>93</v>
      </c>
      <c r="M122" s="42"/>
    </row>
    <row r="123" spans="1:13" ht="15" customHeight="1">
      <c r="A123" s="43" t="s">
        <v>165</v>
      </c>
      <c r="B123" s="5">
        <f t="shared" si="36"/>
        <v>2120</v>
      </c>
      <c r="C123" s="3">
        <f t="shared" si="37"/>
        <v>0</v>
      </c>
      <c r="D123" s="38"/>
      <c r="E123" s="39"/>
      <c r="F123" s="39"/>
      <c r="G123" s="15">
        <f t="shared" si="26"/>
        <v>2120</v>
      </c>
      <c r="H123" s="40">
        <v>1555</v>
      </c>
      <c r="I123" s="41">
        <v>487</v>
      </c>
      <c r="J123" s="39"/>
      <c r="K123" s="39">
        <v>16</v>
      </c>
      <c r="L123" s="40">
        <v>62</v>
      </c>
      <c r="M123" s="42"/>
    </row>
    <row r="124" spans="1:13" ht="15" customHeight="1">
      <c r="A124" s="37" t="s">
        <v>114</v>
      </c>
      <c r="B124" s="46">
        <f t="shared" si="36"/>
        <v>30234</v>
      </c>
      <c r="C124" s="47">
        <f t="shared" si="37"/>
        <v>110.22</v>
      </c>
      <c r="D124" s="48">
        <f t="shared" ref="D124:L124" si="45">D125+D126+D129</f>
        <v>55.2</v>
      </c>
      <c r="E124" s="49">
        <f t="shared" si="45"/>
        <v>10.02</v>
      </c>
      <c r="F124" s="50">
        <f t="shared" si="45"/>
        <v>45</v>
      </c>
      <c r="G124" s="15">
        <f t="shared" si="26"/>
        <v>30124</v>
      </c>
      <c r="H124" s="35">
        <f t="shared" si="45"/>
        <v>21838</v>
      </c>
      <c r="I124" s="36">
        <f t="shared" si="45"/>
        <v>7193</v>
      </c>
      <c r="J124" s="34">
        <f t="shared" si="45"/>
        <v>5</v>
      </c>
      <c r="K124" s="34">
        <f t="shared" si="45"/>
        <v>286.5</v>
      </c>
      <c r="L124" s="15">
        <f t="shared" si="45"/>
        <v>801</v>
      </c>
      <c r="M124" s="42"/>
    </row>
    <row r="125" spans="1:13" s="45" customFormat="1" ht="15" customHeight="1">
      <c r="A125" s="37" t="s">
        <v>115</v>
      </c>
      <c r="B125" s="46">
        <f t="shared" si="36"/>
        <v>26</v>
      </c>
      <c r="C125" s="47">
        <f t="shared" si="37"/>
        <v>0</v>
      </c>
      <c r="D125" s="48"/>
      <c r="E125" s="50"/>
      <c r="F125" s="50"/>
      <c r="G125" s="15">
        <f t="shared" si="26"/>
        <v>26</v>
      </c>
      <c r="H125" s="38" t="s">
        <v>185</v>
      </c>
      <c r="I125" s="36"/>
      <c r="J125" s="39">
        <v>5</v>
      </c>
      <c r="K125" s="39">
        <v>21</v>
      </c>
      <c r="L125" s="40"/>
      <c r="M125" s="31"/>
    </row>
    <row r="126" spans="1:13" s="45" customFormat="1" ht="15" customHeight="1">
      <c r="A126" s="37" t="s">
        <v>116</v>
      </c>
      <c r="B126" s="46">
        <f t="shared" si="36"/>
        <v>4160</v>
      </c>
      <c r="C126" s="47">
        <f t="shared" si="37"/>
        <v>1.06</v>
      </c>
      <c r="D126" s="48">
        <f t="shared" ref="D126:K126" si="46">SUM(D127:D128)</f>
        <v>0</v>
      </c>
      <c r="E126" s="50">
        <f t="shared" si="46"/>
        <v>1.06</v>
      </c>
      <c r="F126" s="50">
        <f t="shared" si="46"/>
        <v>0</v>
      </c>
      <c r="G126" s="15">
        <f t="shared" si="26"/>
        <v>4159</v>
      </c>
      <c r="H126" s="35">
        <f t="shared" si="46"/>
        <v>2734</v>
      </c>
      <c r="I126" s="36">
        <f t="shared" si="46"/>
        <v>1229</v>
      </c>
      <c r="J126" s="34">
        <f t="shared" si="46"/>
        <v>0</v>
      </c>
      <c r="K126" s="34">
        <f t="shared" si="46"/>
        <v>44.5</v>
      </c>
      <c r="L126" s="15">
        <f>L127+L128</f>
        <v>151</v>
      </c>
      <c r="M126" s="31"/>
    </row>
    <row r="127" spans="1:13" s="32" customFormat="1" ht="15" customHeight="1">
      <c r="A127" s="43" t="s">
        <v>117</v>
      </c>
      <c r="B127" s="46">
        <f t="shared" si="36"/>
        <v>1574</v>
      </c>
      <c r="C127" s="47">
        <f t="shared" si="37"/>
        <v>0.53</v>
      </c>
      <c r="D127" s="48"/>
      <c r="E127" s="49">
        <v>0.53</v>
      </c>
      <c r="F127" s="50"/>
      <c r="G127" s="15">
        <f t="shared" si="26"/>
        <v>1573</v>
      </c>
      <c r="H127" s="40">
        <v>1059</v>
      </c>
      <c r="I127" s="41">
        <v>455</v>
      </c>
      <c r="J127" s="34"/>
      <c r="K127" s="39">
        <v>18.5</v>
      </c>
      <c r="L127" s="40">
        <v>40</v>
      </c>
      <c r="M127" s="31"/>
    </row>
    <row r="128" spans="1:13" ht="15" customHeight="1">
      <c r="A128" s="43" t="s">
        <v>119</v>
      </c>
      <c r="B128" s="46">
        <f t="shared" si="36"/>
        <v>2587</v>
      </c>
      <c r="C128" s="47">
        <f t="shared" si="37"/>
        <v>0.53</v>
      </c>
      <c r="D128" s="51"/>
      <c r="E128" s="49">
        <v>0.53</v>
      </c>
      <c r="F128" s="49"/>
      <c r="G128" s="15">
        <f t="shared" si="26"/>
        <v>2586</v>
      </c>
      <c r="H128" s="40">
        <v>1675</v>
      </c>
      <c r="I128" s="41">
        <v>774</v>
      </c>
      <c r="J128" s="39"/>
      <c r="K128" s="39">
        <v>26</v>
      </c>
      <c r="L128" s="40">
        <v>111</v>
      </c>
      <c r="M128" s="42"/>
    </row>
    <row r="129" spans="1:13" s="32" customFormat="1" ht="15" customHeight="1">
      <c r="A129" s="37" t="s">
        <v>118</v>
      </c>
      <c r="B129" s="46">
        <f t="shared" si="36"/>
        <v>26048</v>
      </c>
      <c r="C129" s="47">
        <f t="shared" si="37"/>
        <v>109.16</v>
      </c>
      <c r="D129" s="48">
        <f t="shared" ref="D129:K129" si="47">SUM(D130:D139)</f>
        <v>55.2</v>
      </c>
      <c r="E129" s="50">
        <f t="shared" si="47"/>
        <v>8.9600000000000009</v>
      </c>
      <c r="F129" s="50">
        <f t="shared" si="47"/>
        <v>45</v>
      </c>
      <c r="G129" s="15">
        <f t="shared" si="26"/>
        <v>25939</v>
      </c>
      <c r="H129" s="35">
        <f t="shared" si="47"/>
        <v>19104</v>
      </c>
      <c r="I129" s="36">
        <f t="shared" si="47"/>
        <v>5964</v>
      </c>
      <c r="J129" s="34">
        <f t="shared" si="47"/>
        <v>0</v>
      </c>
      <c r="K129" s="34">
        <f t="shared" si="47"/>
        <v>221</v>
      </c>
      <c r="L129" s="15">
        <f>L130+L131+L132+L133+L134+L135+L136+L137+L138+L139</f>
        <v>650</v>
      </c>
      <c r="M129" s="31"/>
    </row>
    <row r="130" spans="1:13" ht="15" customHeight="1">
      <c r="A130" s="43" t="s">
        <v>120</v>
      </c>
      <c r="B130" s="46">
        <f t="shared" si="36"/>
        <v>2426</v>
      </c>
      <c r="C130" s="47">
        <f t="shared" si="37"/>
        <v>0</v>
      </c>
      <c r="D130" s="51"/>
      <c r="E130" s="49"/>
      <c r="F130" s="49"/>
      <c r="G130" s="15">
        <f t="shared" si="26"/>
        <v>2426</v>
      </c>
      <c r="H130" s="40">
        <v>1756</v>
      </c>
      <c r="I130" s="41">
        <v>566</v>
      </c>
      <c r="J130" s="39"/>
      <c r="K130" s="39">
        <v>25</v>
      </c>
      <c r="L130" s="40">
        <v>79</v>
      </c>
      <c r="M130" s="42"/>
    </row>
    <row r="131" spans="1:13" ht="15" customHeight="1">
      <c r="A131" s="43" t="s">
        <v>121</v>
      </c>
      <c r="B131" s="46">
        <f t="shared" si="36"/>
        <v>2969</v>
      </c>
      <c r="C131" s="47">
        <f t="shared" si="37"/>
        <v>46.58</v>
      </c>
      <c r="D131" s="51"/>
      <c r="E131" s="49">
        <v>1.58</v>
      </c>
      <c r="F131" s="49">
        <v>45</v>
      </c>
      <c r="G131" s="15">
        <f t="shared" si="26"/>
        <v>2922</v>
      </c>
      <c r="H131" s="40">
        <v>2000</v>
      </c>
      <c r="I131" s="41">
        <v>841</v>
      </c>
      <c r="J131" s="39"/>
      <c r="K131" s="39">
        <v>25</v>
      </c>
      <c r="L131" s="40">
        <v>56</v>
      </c>
      <c r="M131" s="42"/>
    </row>
    <row r="132" spans="1:13" ht="15" customHeight="1">
      <c r="A132" s="43" t="s">
        <v>122</v>
      </c>
      <c r="B132" s="46">
        <f t="shared" si="36"/>
        <v>3000</v>
      </c>
      <c r="C132" s="47">
        <f t="shared" si="37"/>
        <v>0.53</v>
      </c>
      <c r="D132" s="51"/>
      <c r="E132" s="49">
        <v>0.53</v>
      </c>
      <c r="F132" s="49"/>
      <c r="G132" s="15">
        <f t="shared" si="26"/>
        <v>2999</v>
      </c>
      <c r="H132" s="40">
        <v>2325</v>
      </c>
      <c r="I132" s="41">
        <v>603</v>
      </c>
      <c r="J132" s="39"/>
      <c r="K132" s="39">
        <v>20</v>
      </c>
      <c r="L132" s="40">
        <v>51</v>
      </c>
      <c r="M132" s="42"/>
    </row>
    <row r="133" spans="1:13" ht="15" customHeight="1">
      <c r="A133" s="43" t="s">
        <v>123</v>
      </c>
      <c r="B133" s="46">
        <f t="shared" ref="B133:B164" si="48">C133+G133</f>
        <v>5958</v>
      </c>
      <c r="C133" s="47">
        <f t="shared" ref="C133:C164" si="49">SUM(D133:F133)</f>
        <v>32.130000000000003</v>
      </c>
      <c r="D133" s="51">
        <v>29.5</v>
      </c>
      <c r="E133" s="49">
        <v>2.63</v>
      </c>
      <c r="F133" s="49"/>
      <c r="G133" s="15">
        <f t="shared" si="26"/>
        <v>5926</v>
      </c>
      <c r="H133" s="40">
        <v>4609</v>
      </c>
      <c r="I133" s="41">
        <v>1177</v>
      </c>
      <c r="J133" s="39"/>
      <c r="K133" s="39">
        <v>25</v>
      </c>
      <c r="L133" s="40">
        <v>115</v>
      </c>
      <c r="M133" s="42"/>
    </row>
    <row r="134" spans="1:13" ht="15" customHeight="1">
      <c r="A134" s="43" t="s">
        <v>124</v>
      </c>
      <c r="B134" s="46">
        <f t="shared" si="48"/>
        <v>1948</v>
      </c>
      <c r="C134" s="47">
        <f t="shared" si="49"/>
        <v>28.86</v>
      </c>
      <c r="D134" s="51">
        <v>25.7</v>
      </c>
      <c r="E134" s="49">
        <v>3.16</v>
      </c>
      <c r="F134" s="49"/>
      <c r="G134" s="15">
        <f t="shared" si="26"/>
        <v>1919</v>
      </c>
      <c r="H134" s="40">
        <v>1296</v>
      </c>
      <c r="I134" s="41">
        <v>535</v>
      </c>
      <c r="J134" s="39"/>
      <c r="K134" s="39">
        <v>25</v>
      </c>
      <c r="L134" s="40">
        <v>63</v>
      </c>
      <c r="M134" s="42"/>
    </row>
    <row r="135" spans="1:13" ht="15" customHeight="1">
      <c r="A135" s="43" t="s">
        <v>125</v>
      </c>
      <c r="B135" s="46">
        <f t="shared" si="48"/>
        <v>1968</v>
      </c>
      <c r="C135" s="47">
        <f t="shared" si="49"/>
        <v>0.53</v>
      </c>
      <c r="D135" s="52"/>
      <c r="E135" s="53">
        <v>0.53</v>
      </c>
      <c r="F135" s="53"/>
      <c r="G135" s="15">
        <f t="shared" si="26"/>
        <v>1967</v>
      </c>
      <c r="H135" s="54">
        <v>1486</v>
      </c>
      <c r="I135" s="55">
        <v>392</v>
      </c>
      <c r="J135" s="56"/>
      <c r="K135" s="56">
        <v>26</v>
      </c>
      <c r="L135" s="40">
        <v>63</v>
      </c>
      <c r="M135" s="42"/>
    </row>
    <row r="136" spans="1:13" ht="15" customHeight="1">
      <c r="A136" s="43" t="s">
        <v>126</v>
      </c>
      <c r="B136" s="46">
        <f t="shared" si="48"/>
        <v>1485</v>
      </c>
      <c r="C136" s="47">
        <f t="shared" si="49"/>
        <v>0</v>
      </c>
      <c r="D136" s="52"/>
      <c r="E136" s="53"/>
      <c r="F136" s="53"/>
      <c r="G136" s="15">
        <f t="shared" si="26"/>
        <v>1485</v>
      </c>
      <c r="H136" s="54">
        <v>1052</v>
      </c>
      <c r="I136" s="55">
        <v>361</v>
      </c>
      <c r="J136" s="56"/>
      <c r="K136" s="56">
        <v>14</v>
      </c>
      <c r="L136" s="40">
        <v>58</v>
      </c>
      <c r="M136" s="42"/>
    </row>
    <row r="137" spans="1:13" ht="15" customHeight="1">
      <c r="A137" s="43" t="s">
        <v>127</v>
      </c>
      <c r="B137" s="46">
        <f t="shared" si="48"/>
        <v>2229</v>
      </c>
      <c r="C137" s="47">
        <f t="shared" si="49"/>
        <v>0</v>
      </c>
      <c r="D137" s="52"/>
      <c r="E137" s="53"/>
      <c r="F137" s="53"/>
      <c r="G137" s="15">
        <f t="shared" si="26"/>
        <v>2229</v>
      </c>
      <c r="H137" s="54">
        <v>1578</v>
      </c>
      <c r="I137" s="55">
        <v>604</v>
      </c>
      <c r="J137" s="56"/>
      <c r="K137" s="56">
        <v>20</v>
      </c>
      <c r="L137" s="40">
        <v>27</v>
      </c>
      <c r="M137" s="42"/>
    </row>
    <row r="138" spans="1:13" ht="15" customHeight="1">
      <c r="A138" s="43" t="s">
        <v>171</v>
      </c>
      <c r="B138" s="46">
        <f t="shared" si="48"/>
        <v>2988</v>
      </c>
      <c r="C138" s="47">
        <f t="shared" si="49"/>
        <v>0.53</v>
      </c>
      <c r="D138" s="52"/>
      <c r="E138" s="53">
        <v>0.53</v>
      </c>
      <c r="F138" s="53"/>
      <c r="G138" s="15">
        <f t="shared" si="26"/>
        <v>2987</v>
      </c>
      <c r="H138" s="54">
        <v>2291</v>
      </c>
      <c r="I138" s="55">
        <v>581</v>
      </c>
      <c r="J138" s="56"/>
      <c r="K138" s="56">
        <v>26</v>
      </c>
      <c r="L138" s="40">
        <v>89</v>
      </c>
      <c r="M138" s="42"/>
    </row>
    <row r="139" spans="1:13" ht="15" customHeight="1">
      <c r="A139" s="43" t="s">
        <v>128</v>
      </c>
      <c r="B139" s="46">
        <f t="shared" si="48"/>
        <v>1079</v>
      </c>
      <c r="C139" s="47">
        <f t="shared" si="49"/>
        <v>0</v>
      </c>
      <c r="D139" s="52"/>
      <c r="E139" s="53"/>
      <c r="F139" s="53"/>
      <c r="G139" s="15">
        <f t="shared" ref="G139:G175" si="50">SUM(H139:L139)</f>
        <v>1079</v>
      </c>
      <c r="H139" s="54">
        <v>711</v>
      </c>
      <c r="I139" s="55">
        <v>304</v>
      </c>
      <c r="J139" s="56"/>
      <c r="K139" s="56">
        <v>15</v>
      </c>
      <c r="L139" s="40">
        <v>49</v>
      </c>
      <c r="M139" s="42"/>
    </row>
    <row r="140" spans="1:13" ht="15" customHeight="1">
      <c r="A140" s="37" t="s">
        <v>129</v>
      </c>
      <c r="B140" s="46">
        <f t="shared" si="48"/>
        <v>38133</v>
      </c>
      <c r="C140" s="47">
        <f t="shared" si="49"/>
        <v>147.24</v>
      </c>
      <c r="D140" s="52">
        <f t="shared" ref="D140:L140" si="51">D141+D142+D145</f>
        <v>0</v>
      </c>
      <c r="E140" s="53">
        <f t="shared" si="51"/>
        <v>147.24</v>
      </c>
      <c r="F140" s="53">
        <f t="shared" si="51"/>
        <v>0</v>
      </c>
      <c r="G140" s="15">
        <f t="shared" si="50"/>
        <v>37986</v>
      </c>
      <c r="H140" s="57">
        <f t="shared" si="51"/>
        <v>28977</v>
      </c>
      <c r="I140" s="58">
        <f t="shared" si="51"/>
        <v>7399</v>
      </c>
      <c r="J140" s="59">
        <f t="shared" si="51"/>
        <v>7</v>
      </c>
      <c r="K140" s="59">
        <f t="shared" si="51"/>
        <v>383</v>
      </c>
      <c r="L140" s="18">
        <f t="shared" si="51"/>
        <v>1220</v>
      </c>
      <c r="M140" s="42"/>
    </row>
    <row r="141" spans="1:13" ht="15" customHeight="1">
      <c r="A141" s="37" t="s">
        <v>130</v>
      </c>
      <c r="B141" s="46">
        <f t="shared" si="48"/>
        <v>19</v>
      </c>
      <c r="C141" s="47">
        <f t="shared" si="49"/>
        <v>0</v>
      </c>
      <c r="D141" s="52"/>
      <c r="E141" s="53"/>
      <c r="F141" s="53"/>
      <c r="G141" s="15">
        <f t="shared" si="50"/>
        <v>19</v>
      </c>
      <c r="H141" s="60" t="s">
        <v>185</v>
      </c>
      <c r="I141" s="55"/>
      <c r="J141" s="56">
        <v>7</v>
      </c>
      <c r="K141" s="56">
        <v>12</v>
      </c>
      <c r="L141" s="40"/>
      <c r="M141" s="42"/>
    </row>
    <row r="142" spans="1:13" ht="15" customHeight="1">
      <c r="A142" s="37" t="s">
        <v>131</v>
      </c>
      <c r="B142" s="46">
        <f t="shared" si="48"/>
        <v>5196</v>
      </c>
      <c r="C142" s="47">
        <f t="shared" si="49"/>
        <v>19.98</v>
      </c>
      <c r="D142" s="52">
        <f t="shared" ref="D142:K142" si="52">SUM(D143:D144)</f>
        <v>0</v>
      </c>
      <c r="E142" s="61">
        <f t="shared" si="52"/>
        <v>19.98</v>
      </c>
      <c r="F142" s="53">
        <f t="shared" si="52"/>
        <v>0</v>
      </c>
      <c r="G142" s="15">
        <f t="shared" si="50"/>
        <v>5176</v>
      </c>
      <c r="H142" s="57">
        <f t="shared" si="52"/>
        <v>3536</v>
      </c>
      <c r="I142" s="58">
        <f t="shared" si="52"/>
        <v>1378</v>
      </c>
      <c r="J142" s="56">
        <f t="shared" si="52"/>
        <v>0</v>
      </c>
      <c r="K142" s="59">
        <f t="shared" si="52"/>
        <v>62</v>
      </c>
      <c r="L142" s="18">
        <f>L143+L144</f>
        <v>200</v>
      </c>
      <c r="M142" s="42"/>
    </row>
    <row r="143" spans="1:13" ht="15" customHeight="1">
      <c r="A143" s="43" t="s">
        <v>132</v>
      </c>
      <c r="B143" s="46">
        <f t="shared" si="48"/>
        <v>1544</v>
      </c>
      <c r="C143" s="47">
        <f t="shared" si="49"/>
        <v>8.94</v>
      </c>
      <c r="D143" s="52"/>
      <c r="E143" s="53">
        <v>8.94</v>
      </c>
      <c r="F143" s="53"/>
      <c r="G143" s="15">
        <f t="shared" si="50"/>
        <v>1535</v>
      </c>
      <c r="H143" s="54">
        <v>897</v>
      </c>
      <c r="I143" s="55">
        <v>511</v>
      </c>
      <c r="J143" s="56"/>
      <c r="K143" s="56">
        <v>19</v>
      </c>
      <c r="L143" s="40">
        <v>108</v>
      </c>
      <c r="M143" s="42"/>
    </row>
    <row r="144" spans="1:13" ht="15" customHeight="1">
      <c r="A144" s="43" t="s">
        <v>133</v>
      </c>
      <c r="B144" s="46">
        <f t="shared" si="48"/>
        <v>3652</v>
      </c>
      <c r="C144" s="47">
        <f t="shared" si="49"/>
        <v>11.04</v>
      </c>
      <c r="D144" s="52"/>
      <c r="E144" s="53">
        <v>11.04</v>
      </c>
      <c r="F144" s="53"/>
      <c r="G144" s="15">
        <f t="shared" si="50"/>
        <v>3641</v>
      </c>
      <c r="H144" s="54">
        <v>2639</v>
      </c>
      <c r="I144" s="55">
        <v>867</v>
      </c>
      <c r="J144" s="56"/>
      <c r="K144" s="56">
        <v>43</v>
      </c>
      <c r="L144" s="40">
        <v>92</v>
      </c>
      <c r="M144" s="42"/>
    </row>
    <row r="145" spans="1:13" ht="15" customHeight="1">
      <c r="A145" s="37" t="s">
        <v>134</v>
      </c>
      <c r="B145" s="46">
        <f t="shared" si="48"/>
        <v>32918</v>
      </c>
      <c r="C145" s="47">
        <f t="shared" si="49"/>
        <v>127.26</v>
      </c>
      <c r="D145" s="52">
        <f t="shared" ref="D145:J145" si="53">SUM(D146:D154)</f>
        <v>0</v>
      </c>
      <c r="E145" s="61">
        <f t="shared" si="53"/>
        <v>127.26</v>
      </c>
      <c r="F145" s="53">
        <f t="shared" si="53"/>
        <v>0</v>
      </c>
      <c r="G145" s="15">
        <f t="shared" si="50"/>
        <v>32791</v>
      </c>
      <c r="H145" s="57">
        <f t="shared" si="53"/>
        <v>25441</v>
      </c>
      <c r="I145" s="58">
        <f t="shared" si="53"/>
        <v>6021</v>
      </c>
      <c r="J145" s="56">
        <f t="shared" si="53"/>
        <v>0</v>
      </c>
      <c r="K145" s="56">
        <v>309</v>
      </c>
      <c r="L145" s="18">
        <f>L146+L147+L148+L149+L150+L151+L152+L153+L154</f>
        <v>1020</v>
      </c>
      <c r="M145" s="42"/>
    </row>
    <row r="146" spans="1:13" ht="15" customHeight="1">
      <c r="A146" s="43" t="s">
        <v>166</v>
      </c>
      <c r="B146" s="46">
        <f t="shared" si="48"/>
        <v>3337</v>
      </c>
      <c r="C146" s="47">
        <f t="shared" si="49"/>
        <v>21.56</v>
      </c>
      <c r="D146" s="52"/>
      <c r="E146" s="53">
        <v>21.56</v>
      </c>
      <c r="F146" s="53"/>
      <c r="G146" s="15">
        <f t="shared" si="50"/>
        <v>3315</v>
      </c>
      <c r="H146" s="54">
        <v>2503</v>
      </c>
      <c r="I146" s="55">
        <v>692</v>
      </c>
      <c r="J146" s="56"/>
      <c r="K146" s="56">
        <v>24</v>
      </c>
      <c r="L146" s="40">
        <v>96</v>
      </c>
      <c r="M146" s="42"/>
    </row>
    <row r="147" spans="1:13" ht="15" customHeight="1">
      <c r="A147" s="43" t="s">
        <v>167</v>
      </c>
      <c r="B147" s="46">
        <f t="shared" si="48"/>
        <v>2578</v>
      </c>
      <c r="C147" s="47">
        <f t="shared" si="49"/>
        <v>0</v>
      </c>
      <c r="D147" s="52"/>
      <c r="E147" s="53"/>
      <c r="F147" s="53"/>
      <c r="G147" s="15">
        <f t="shared" si="50"/>
        <v>2578</v>
      </c>
      <c r="H147" s="54">
        <v>1801</v>
      </c>
      <c r="I147" s="55">
        <v>664</v>
      </c>
      <c r="J147" s="56"/>
      <c r="K147" s="56">
        <v>23</v>
      </c>
      <c r="L147" s="40">
        <v>90</v>
      </c>
      <c r="M147" s="42"/>
    </row>
    <row r="148" spans="1:13" ht="15" customHeight="1">
      <c r="A148" s="43" t="s">
        <v>135</v>
      </c>
      <c r="B148" s="46">
        <f t="shared" si="48"/>
        <v>4220</v>
      </c>
      <c r="C148" s="47">
        <f t="shared" si="49"/>
        <v>5.26</v>
      </c>
      <c r="D148" s="52"/>
      <c r="E148" s="53">
        <v>5.26</v>
      </c>
      <c r="F148" s="53"/>
      <c r="G148" s="15">
        <f t="shared" si="50"/>
        <v>4215</v>
      </c>
      <c r="H148" s="54">
        <v>3479</v>
      </c>
      <c r="I148" s="55">
        <v>623</v>
      </c>
      <c r="J148" s="56"/>
      <c r="K148" s="56">
        <v>23</v>
      </c>
      <c r="L148" s="40">
        <v>90</v>
      </c>
      <c r="M148" s="42"/>
    </row>
    <row r="149" spans="1:13" ht="15" customHeight="1">
      <c r="A149" s="43" t="s">
        <v>136</v>
      </c>
      <c r="B149" s="46">
        <f t="shared" si="48"/>
        <v>1407</v>
      </c>
      <c r="C149" s="47">
        <f t="shared" si="49"/>
        <v>1.05</v>
      </c>
      <c r="D149" s="52"/>
      <c r="E149" s="53">
        <v>1.05</v>
      </c>
      <c r="F149" s="53"/>
      <c r="G149" s="15">
        <f t="shared" si="50"/>
        <v>1406</v>
      </c>
      <c r="H149" s="54">
        <v>965</v>
      </c>
      <c r="I149" s="55">
        <v>372</v>
      </c>
      <c r="J149" s="56"/>
      <c r="K149" s="56">
        <v>15</v>
      </c>
      <c r="L149" s="40">
        <v>54</v>
      </c>
      <c r="M149" s="42"/>
    </row>
    <row r="150" spans="1:13" ht="15" customHeight="1">
      <c r="A150" s="43" t="s">
        <v>137</v>
      </c>
      <c r="B150" s="46">
        <f t="shared" si="48"/>
        <v>2706</v>
      </c>
      <c r="C150" s="47">
        <f t="shared" si="49"/>
        <v>6.84</v>
      </c>
      <c r="D150" s="52"/>
      <c r="E150" s="53">
        <v>6.84</v>
      </c>
      <c r="F150" s="53"/>
      <c r="G150" s="15">
        <f t="shared" si="50"/>
        <v>2699</v>
      </c>
      <c r="H150" s="54">
        <v>2173</v>
      </c>
      <c r="I150" s="55">
        <v>426</v>
      </c>
      <c r="J150" s="56"/>
      <c r="K150" s="56">
        <v>26</v>
      </c>
      <c r="L150" s="40">
        <v>74</v>
      </c>
      <c r="M150" s="42"/>
    </row>
    <row r="151" spans="1:13" ht="15" customHeight="1">
      <c r="A151" s="43" t="s">
        <v>138</v>
      </c>
      <c r="B151" s="46">
        <f t="shared" si="48"/>
        <v>2765</v>
      </c>
      <c r="C151" s="47">
        <f t="shared" si="49"/>
        <v>45.75</v>
      </c>
      <c r="D151" s="52"/>
      <c r="E151" s="53">
        <v>45.75</v>
      </c>
      <c r="F151" s="53"/>
      <c r="G151" s="15">
        <f t="shared" si="50"/>
        <v>2719</v>
      </c>
      <c r="H151" s="54">
        <v>2152</v>
      </c>
      <c r="I151" s="55">
        <v>472</v>
      </c>
      <c r="J151" s="56"/>
      <c r="K151" s="56">
        <v>27</v>
      </c>
      <c r="L151" s="40">
        <v>68</v>
      </c>
      <c r="M151" s="42"/>
    </row>
    <row r="152" spans="1:13" ht="15" customHeight="1">
      <c r="A152" s="43" t="s">
        <v>170</v>
      </c>
      <c r="B152" s="46">
        <f t="shared" si="48"/>
        <v>2034</v>
      </c>
      <c r="C152" s="47">
        <f t="shared" si="49"/>
        <v>9.99</v>
      </c>
      <c r="D152" s="52"/>
      <c r="E152" s="53">
        <v>9.99</v>
      </c>
      <c r="F152" s="53"/>
      <c r="G152" s="15">
        <f t="shared" si="50"/>
        <v>2024</v>
      </c>
      <c r="H152" s="54">
        <v>1370</v>
      </c>
      <c r="I152" s="55">
        <v>560</v>
      </c>
      <c r="J152" s="56"/>
      <c r="K152" s="56">
        <v>23</v>
      </c>
      <c r="L152" s="40">
        <v>71</v>
      </c>
      <c r="M152" s="42"/>
    </row>
    <row r="153" spans="1:13" ht="15" customHeight="1">
      <c r="A153" s="43" t="s">
        <v>168</v>
      </c>
      <c r="B153" s="46">
        <f t="shared" si="48"/>
        <v>8669</v>
      </c>
      <c r="C153" s="47">
        <f t="shared" si="49"/>
        <v>28.4</v>
      </c>
      <c r="D153" s="52"/>
      <c r="E153" s="53">
        <v>28.4</v>
      </c>
      <c r="F153" s="53"/>
      <c r="G153" s="15">
        <f t="shared" si="50"/>
        <v>8641</v>
      </c>
      <c r="H153" s="54">
        <v>6989</v>
      </c>
      <c r="I153" s="55">
        <v>1306</v>
      </c>
      <c r="J153" s="56"/>
      <c r="K153" s="56">
        <v>84</v>
      </c>
      <c r="L153" s="40">
        <v>262</v>
      </c>
      <c r="M153" s="42"/>
    </row>
    <row r="154" spans="1:13" ht="15" customHeight="1">
      <c r="A154" s="43" t="s">
        <v>169</v>
      </c>
      <c r="B154" s="46">
        <f t="shared" si="48"/>
        <v>5202</v>
      </c>
      <c r="C154" s="47">
        <f t="shared" si="49"/>
        <v>8.41</v>
      </c>
      <c r="D154" s="52"/>
      <c r="E154" s="53">
        <v>8.41</v>
      </c>
      <c r="F154" s="53"/>
      <c r="G154" s="15">
        <f t="shared" si="50"/>
        <v>5194</v>
      </c>
      <c r="H154" s="54">
        <v>4009</v>
      </c>
      <c r="I154" s="55">
        <v>906</v>
      </c>
      <c r="J154" s="56"/>
      <c r="K154" s="56">
        <v>64</v>
      </c>
      <c r="L154" s="40">
        <v>215</v>
      </c>
      <c r="M154" s="42"/>
    </row>
    <row r="155" spans="1:13" ht="15" customHeight="1">
      <c r="A155" s="37" t="s">
        <v>139</v>
      </c>
      <c r="B155" s="46">
        <f t="shared" si="48"/>
        <v>15360</v>
      </c>
      <c r="C155" s="47">
        <f t="shared" si="49"/>
        <v>33.14</v>
      </c>
      <c r="D155" s="52">
        <f t="shared" ref="D155:L155" si="54">D156+D157+D159</f>
        <v>0</v>
      </c>
      <c r="E155" s="61">
        <f t="shared" si="54"/>
        <v>33.14</v>
      </c>
      <c r="F155" s="53">
        <f t="shared" si="54"/>
        <v>0</v>
      </c>
      <c r="G155" s="15">
        <f t="shared" si="50"/>
        <v>15327</v>
      </c>
      <c r="H155" s="57">
        <f t="shared" si="54"/>
        <v>10487</v>
      </c>
      <c r="I155" s="58">
        <f t="shared" si="54"/>
        <v>4217</v>
      </c>
      <c r="J155" s="59">
        <f t="shared" si="54"/>
        <v>5</v>
      </c>
      <c r="K155" s="59">
        <f t="shared" si="54"/>
        <v>165</v>
      </c>
      <c r="L155" s="18">
        <f t="shared" si="54"/>
        <v>453</v>
      </c>
      <c r="M155" s="42"/>
    </row>
    <row r="156" spans="1:13" ht="15" customHeight="1">
      <c r="A156" s="37" t="s">
        <v>140</v>
      </c>
      <c r="B156" s="46">
        <f t="shared" si="48"/>
        <v>14</v>
      </c>
      <c r="C156" s="47">
        <f t="shared" si="49"/>
        <v>0</v>
      </c>
      <c r="D156" s="52"/>
      <c r="E156" s="53"/>
      <c r="F156" s="53"/>
      <c r="G156" s="15">
        <f t="shared" si="50"/>
        <v>14</v>
      </c>
      <c r="H156" s="60" t="s">
        <v>185</v>
      </c>
      <c r="I156" s="55"/>
      <c r="J156" s="56">
        <v>5</v>
      </c>
      <c r="K156" s="56">
        <v>9</v>
      </c>
      <c r="L156" s="40"/>
      <c r="M156" s="42"/>
    </row>
    <row r="157" spans="1:13" ht="15" customHeight="1">
      <c r="A157" s="37" t="s">
        <v>141</v>
      </c>
      <c r="B157" s="46">
        <f t="shared" si="48"/>
        <v>5655</v>
      </c>
      <c r="C157" s="47">
        <f t="shared" si="49"/>
        <v>3.68</v>
      </c>
      <c r="D157" s="52">
        <f t="shared" ref="D157:L157" si="55">D158</f>
        <v>0</v>
      </c>
      <c r="E157" s="61">
        <f t="shared" si="55"/>
        <v>3.68</v>
      </c>
      <c r="F157" s="53">
        <f t="shared" si="55"/>
        <v>0</v>
      </c>
      <c r="G157" s="15">
        <f t="shared" si="50"/>
        <v>5651</v>
      </c>
      <c r="H157" s="57">
        <f t="shared" si="55"/>
        <v>3936</v>
      </c>
      <c r="I157" s="58">
        <f t="shared" si="55"/>
        <v>1525</v>
      </c>
      <c r="J157" s="56">
        <f t="shared" si="55"/>
        <v>0</v>
      </c>
      <c r="K157" s="59">
        <f t="shared" si="55"/>
        <v>58</v>
      </c>
      <c r="L157" s="18">
        <f t="shared" si="55"/>
        <v>132</v>
      </c>
      <c r="M157" s="42"/>
    </row>
    <row r="158" spans="1:13" ht="15" customHeight="1">
      <c r="A158" s="43" t="s">
        <v>142</v>
      </c>
      <c r="B158" s="46">
        <f t="shared" si="48"/>
        <v>5655</v>
      </c>
      <c r="C158" s="47">
        <f t="shared" si="49"/>
        <v>3.68</v>
      </c>
      <c r="D158" s="52"/>
      <c r="E158" s="53">
        <v>3.68</v>
      </c>
      <c r="F158" s="53"/>
      <c r="G158" s="15">
        <f t="shared" si="50"/>
        <v>5651</v>
      </c>
      <c r="H158" s="54">
        <v>3936</v>
      </c>
      <c r="I158" s="55">
        <v>1525</v>
      </c>
      <c r="J158" s="56"/>
      <c r="K158" s="56">
        <v>58</v>
      </c>
      <c r="L158" s="40">
        <v>132</v>
      </c>
      <c r="M158" s="42"/>
    </row>
    <row r="159" spans="1:13" ht="15" customHeight="1">
      <c r="A159" s="37" t="s">
        <v>143</v>
      </c>
      <c r="B159" s="46">
        <f t="shared" si="48"/>
        <v>9691</v>
      </c>
      <c r="C159" s="47">
        <f t="shared" si="49"/>
        <v>29.46</v>
      </c>
      <c r="D159" s="52">
        <f t="shared" ref="D159:K159" si="56">SUM(D160:D164)</f>
        <v>0</v>
      </c>
      <c r="E159" s="61">
        <f t="shared" si="56"/>
        <v>29.46</v>
      </c>
      <c r="F159" s="53">
        <f t="shared" si="56"/>
        <v>0</v>
      </c>
      <c r="G159" s="15">
        <f t="shared" si="50"/>
        <v>9662</v>
      </c>
      <c r="H159" s="57">
        <f t="shared" si="56"/>
        <v>6551</v>
      </c>
      <c r="I159" s="58">
        <f t="shared" si="56"/>
        <v>2692</v>
      </c>
      <c r="J159" s="56">
        <f t="shared" si="56"/>
        <v>0</v>
      </c>
      <c r="K159" s="59">
        <f t="shared" si="56"/>
        <v>98</v>
      </c>
      <c r="L159" s="18">
        <f>L160+L161+L162+L163+L164</f>
        <v>321</v>
      </c>
      <c r="M159" s="42"/>
    </row>
    <row r="160" spans="1:13" ht="15" customHeight="1">
      <c r="A160" s="43" t="s">
        <v>144</v>
      </c>
      <c r="B160" s="46">
        <f t="shared" si="48"/>
        <v>2039</v>
      </c>
      <c r="C160" s="47">
        <f t="shared" si="49"/>
        <v>0</v>
      </c>
      <c r="D160" s="52"/>
      <c r="E160" s="53"/>
      <c r="F160" s="53"/>
      <c r="G160" s="15">
        <f t="shared" si="50"/>
        <v>2039</v>
      </c>
      <c r="H160" s="54">
        <v>1370</v>
      </c>
      <c r="I160" s="55">
        <v>594</v>
      </c>
      <c r="J160" s="56"/>
      <c r="K160" s="56">
        <v>19</v>
      </c>
      <c r="L160" s="40">
        <v>56</v>
      </c>
      <c r="M160" s="42"/>
    </row>
    <row r="161" spans="1:13" ht="15" customHeight="1">
      <c r="A161" s="43" t="s">
        <v>173</v>
      </c>
      <c r="B161" s="46">
        <f t="shared" si="48"/>
        <v>2489</v>
      </c>
      <c r="C161" s="47">
        <f t="shared" si="49"/>
        <v>3.16</v>
      </c>
      <c r="D161" s="52"/>
      <c r="E161" s="53">
        <v>3.16</v>
      </c>
      <c r="F161" s="53"/>
      <c r="G161" s="15">
        <f t="shared" si="50"/>
        <v>2486</v>
      </c>
      <c r="H161" s="54">
        <v>1828</v>
      </c>
      <c r="I161" s="55">
        <v>551</v>
      </c>
      <c r="J161" s="56"/>
      <c r="K161" s="56">
        <v>33</v>
      </c>
      <c r="L161" s="40">
        <v>74</v>
      </c>
      <c r="M161" s="42"/>
    </row>
    <row r="162" spans="1:13" ht="15" customHeight="1">
      <c r="A162" s="43" t="s">
        <v>172</v>
      </c>
      <c r="B162" s="46">
        <f t="shared" si="48"/>
        <v>968</v>
      </c>
      <c r="C162" s="47">
        <f t="shared" si="49"/>
        <v>6.84</v>
      </c>
      <c r="D162" s="52"/>
      <c r="E162" s="53">
        <v>6.84</v>
      </c>
      <c r="F162" s="53"/>
      <c r="G162" s="15">
        <f t="shared" si="50"/>
        <v>961</v>
      </c>
      <c r="H162" s="54">
        <v>652</v>
      </c>
      <c r="I162" s="55">
        <v>263</v>
      </c>
      <c r="J162" s="56"/>
      <c r="K162" s="56">
        <v>12</v>
      </c>
      <c r="L162" s="40">
        <v>34</v>
      </c>
      <c r="M162" s="42"/>
    </row>
    <row r="163" spans="1:13" ht="15" customHeight="1">
      <c r="A163" s="43" t="s">
        <v>145</v>
      </c>
      <c r="B163" s="46">
        <f t="shared" si="48"/>
        <v>3424</v>
      </c>
      <c r="C163" s="47">
        <f t="shared" si="49"/>
        <v>18.93</v>
      </c>
      <c r="D163" s="52"/>
      <c r="E163" s="53">
        <v>18.93</v>
      </c>
      <c r="F163" s="53"/>
      <c r="G163" s="15">
        <f t="shared" si="50"/>
        <v>3405</v>
      </c>
      <c r="H163" s="54">
        <v>2283</v>
      </c>
      <c r="I163" s="55">
        <v>992</v>
      </c>
      <c r="J163" s="56"/>
      <c r="K163" s="56">
        <v>22</v>
      </c>
      <c r="L163" s="40">
        <v>108</v>
      </c>
      <c r="M163" s="42"/>
    </row>
    <row r="164" spans="1:13" ht="15" customHeight="1">
      <c r="A164" s="43" t="s">
        <v>146</v>
      </c>
      <c r="B164" s="46">
        <f t="shared" si="48"/>
        <v>772</v>
      </c>
      <c r="C164" s="47">
        <f t="shared" si="49"/>
        <v>0.53</v>
      </c>
      <c r="D164" s="52"/>
      <c r="E164" s="53">
        <v>0.53</v>
      </c>
      <c r="F164" s="53"/>
      <c r="G164" s="15">
        <f t="shared" si="50"/>
        <v>771</v>
      </c>
      <c r="H164" s="54">
        <v>418</v>
      </c>
      <c r="I164" s="55">
        <v>292</v>
      </c>
      <c r="J164" s="56"/>
      <c r="K164" s="56">
        <v>12</v>
      </c>
      <c r="L164" s="40">
        <v>49</v>
      </c>
      <c r="M164" s="42"/>
    </row>
    <row r="165" spans="1:13" ht="15" customHeight="1">
      <c r="A165" s="37" t="s">
        <v>147</v>
      </c>
      <c r="B165" s="46">
        <f t="shared" ref="B165:B175" si="57">C165+G165</f>
        <v>11637</v>
      </c>
      <c r="C165" s="47">
        <f t="shared" ref="C165:C175" si="58">SUM(D165:F165)</f>
        <v>80.290000000000006</v>
      </c>
      <c r="D165" s="62">
        <f t="shared" ref="D165:L165" si="59">D166+D167+D169</f>
        <v>52.4</v>
      </c>
      <c r="E165" s="61">
        <f t="shared" si="59"/>
        <v>27.89</v>
      </c>
      <c r="F165" s="53">
        <f t="shared" si="59"/>
        <v>0</v>
      </c>
      <c r="G165" s="15">
        <f t="shared" si="50"/>
        <v>11557</v>
      </c>
      <c r="H165" s="57">
        <f t="shared" si="59"/>
        <v>7583</v>
      </c>
      <c r="I165" s="58">
        <f t="shared" si="59"/>
        <v>3478</v>
      </c>
      <c r="J165" s="59">
        <f t="shared" si="59"/>
        <v>9</v>
      </c>
      <c r="K165" s="59">
        <f t="shared" si="59"/>
        <v>176</v>
      </c>
      <c r="L165" s="18">
        <f t="shared" si="59"/>
        <v>311</v>
      </c>
      <c r="M165" s="42"/>
    </row>
    <row r="166" spans="1:13" ht="15" customHeight="1">
      <c r="A166" s="37" t="s">
        <v>148</v>
      </c>
      <c r="B166" s="46">
        <f t="shared" si="57"/>
        <v>15</v>
      </c>
      <c r="C166" s="47">
        <f t="shared" si="58"/>
        <v>0</v>
      </c>
      <c r="D166" s="52"/>
      <c r="E166" s="53"/>
      <c r="F166" s="53"/>
      <c r="G166" s="15">
        <f t="shared" si="50"/>
        <v>15</v>
      </c>
      <c r="H166" s="60" t="s">
        <v>185</v>
      </c>
      <c r="I166" s="55"/>
      <c r="J166" s="56">
        <v>9</v>
      </c>
      <c r="K166" s="56">
        <v>6</v>
      </c>
      <c r="L166" s="40"/>
      <c r="M166" s="42"/>
    </row>
    <row r="167" spans="1:13" ht="15" customHeight="1">
      <c r="A167" s="37" t="s">
        <v>149</v>
      </c>
      <c r="B167" s="46">
        <f t="shared" si="57"/>
        <v>1305</v>
      </c>
      <c r="C167" s="47">
        <f t="shared" si="58"/>
        <v>0</v>
      </c>
      <c r="D167" s="52">
        <f t="shared" ref="D167:L167" si="60">D168</f>
        <v>0</v>
      </c>
      <c r="E167" s="53">
        <f t="shared" si="60"/>
        <v>0</v>
      </c>
      <c r="F167" s="53">
        <f t="shared" si="60"/>
        <v>0</v>
      </c>
      <c r="G167" s="15">
        <f t="shared" si="50"/>
        <v>1305</v>
      </c>
      <c r="H167" s="57">
        <f t="shared" si="60"/>
        <v>817</v>
      </c>
      <c r="I167" s="58">
        <f t="shared" si="60"/>
        <v>403</v>
      </c>
      <c r="J167" s="56">
        <f t="shared" si="60"/>
        <v>0</v>
      </c>
      <c r="K167" s="59">
        <f t="shared" si="60"/>
        <v>25</v>
      </c>
      <c r="L167" s="18">
        <f t="shared" si="60"/>
        <v>60</v>
      </c>
      <c r="M167" s="42"/>
    </row>
    <row r="168" spans="1:13" ht="15" customHeight="1">
      <c r="A168" s="43" t="s">
        <v>150</v>
      </c>
      <c r="B168" s="46">
        <f t="shared" si="57"/>
        <v>1305</v>
      </c>
      <c r="C168" s="47">
        <f t="shared" si="58"/>
        <v>0</v>
      </c>
      <c r="D168" s="52"/>
      <c r="E168" s="53"/>
      <c r="F168" s="53"/>
      <c r="G168" s="15">
        <f t="shared" si="50"/>
        <v>1305</v>
      </c>
      <c r="H168" s="54">
        <v>817</v>
      </c>
      <c r="I168" s="55">
        <v>403</v>
      </c>
      <c r="J168" s="56"/>
      <c r="K168" s="56">
        <v>25</v>
      </c>
      <c r="L168" s="40">
        <v>60</v>
      </c>
      <c r="M168" s="42"/>
    </row>
    <row r="169" spans="1:13" ht="15" customHeight="1">
      <c r="A169" s="37" t="s">
        <v>151</v>
      </c>
      <c r="B169" s="46">
        <f t="shared" si="57"/>
        <v>10317</v>
      </c>
      <c r="C169" s="47">
        <f t="shared" si="58"/>
        <v>80.290000000000006</v>
      </c>
      <c r="D169" s="62">
        <f t="shared" ref="D169:K169" si="61">SUM(D170:D175)</f>
        <v>52.4</v>
      </c>
      <c r="E169" s="61">
        <f t="shared" si="61"/>
        <v>27.89</v>
      </c>
      <c r="F169" s="53">
        <f t="shared" si="61"/>
        <v>0</v>
      </c>
      <c r="G169" s="15">
        <f t="shared" si="50"/>
        <v>10237</v>
      </c>
      <c r="H169" s="57">
        <f t="shared" si="61"/>
        <v>6766</v>
      </c>
      <c r="I169" s="58">
        <f t="shared" si="61"/>
        <v>3075</v>
      </c>
      <c r="J169" s="56">
        <f t="shared" si="61"/>
        <v>0</v>
      </c>
      <c r="K169" s="59">
        <f t="shared" si="61"/>
        <v>145</v>
      </c>
      <c r="L169" s="18">
        <f>L170+L171+L172+L173+L174+L175</f>
        <v>251</v>
      </c>
      <c r="M169" s="42"/>
    </row>
    <row r="170" spans="1:13" ht="15" customHeight="1">
      <c r="A170" s="43" t="s">
        <v>152</v>
      </c>
      <c r="B170" s="46">
        <f t="shared" si="57"/>
        <v>2414</v>
      </c>
      <c r="C170" s="47">
        <f t="shared" si="58"/>
        <v>0.53</v>
      </c>
      <c r="D170" s="52"/>
      <c r="E170" s="53">
        <v>0.53</v>
      </c>
      <c r="F170" s="53"/>
      <c r="G170" s="15">
        <f t="shared" si="50"/>
        <v>2413</v>
      </c>
      <c r="H170" s="54">
        <v>1659</v>
      </c>
      <c r="I170" s="55">
        <v>688</v>
      </c>
      <c r="J170" s="56"/>
      <c r="K170" s="56">
        <v>23</v>
      </c>
      <c r="L170" s="40">
        <v>43</v>
      </c>
      <c r="M170" s="42"/>
    </row>
    <row r="171" spans="1:13" ht="15" customHeight="1">
      <c r="A171" s="43" t="s">
        <v>153</v>
      </c>
      <c r="B171" s="46">
        <f t="shared" si="57"/>
        <v>1941</v>
      </c>
      <c r="C171" s="47">
        <f t="shared" si="58"/>
        <v>7.43</v>
      </c>
      <c r="D171" s="52">
        <v>6.9</v>
      </c>
      <c r="E171" s="53">
        <v>0.53</v>
      </c>
      <c r="F171" s="53"/>
      <c r="G171" s="15">
        <f t="shared" si="50"/>
        <v>1934</v>
      </c>
      <c r="H171" s="54">
        <v>1346</v>
      </c>
      <c r="I171" s="55">
        <v>547</v>
      </c>
      <c r="J171" s="56"/>
      <c r="K171" s="56">
        <v>14</v>
      </c>
      <c r="L171" s="40">
        <v>27</v>
      </c>
      <c r="M171" s="42"/>
    </row>
    <row r="172" spans="1:13" ht="15" customHeight="1">
      <c r="A172" s="43" t="s">
        <v>154</v>
      </c>
      <c r="B172" s="46">
        <f t="shared" si="57"/>
        <v>1116</v>
      </c>
      <c r="C172" s="47">
        <f t="shared" si="58"/>
        <v>16.48</v>
      </c>
      <c r="D172" s="52">
        <v>14.9</v>
      </c>
      <c r="E172" s="53">
        <v>1.58</v>
      </c>
      <c r="F172" s="53"/>
      <c r="G172" s="15">
        <f t="shared" si="50"/>
        <v>1100</v>
      </c>
      <c r="H172" s="54">
        <v>713</v>
      </c>
      <c r="I172" s="55">
        <v>351</v>
      </c>
      <c r="J172" s="56"/>
      <c r="K172" s="56">
        <v>14</v>
      </c>
      <c r="L172" s="40">
        <v>22</v>
      </c>
      <c r="M172" s="42"/>
    </row>
    <row r="173" spans="1:13" ht="15" customHeight="1">
      <c r="A173" s="43" t="s">
        <v>155</v>
      </c>
      <c r="B173" s="46">
        <f t="shared" si="57"/>
        <v>2214</v>
      </c>
      <c r="C173" s="47">
        <f t="shared" si="58"/>
        <v>37.24</v>
      </c>
      <c r="D173" s="52">
        <v>14.1</v>
      </c>
      <c r="E173" s="53">
        <v>23.14</v>
      </c>
      <c r="F173" s="53"/>
      <c r="G173" s="15">
        <f t="shared" si="50"/>
        <v>2177</v>
      </c>
      <c r="H173" s="54">
        <v>1434</v>
      </c>
      <c r="I173" s="55">
        <v>639</v>
      </c>
      <c r="J173" s="56"/>
      <c r="K173" s="56">
        <v>43</v>
      </c>
      <c r="L173" s="40">
        <v>61</v>
      </c>
      <c r="M173" s="42"/>
    </row>
    <row r="174" spans="1:13" ht="15" customHeight="1">
      <c r="A174" s="43" t="s">
        <v>156</v>
      </c>
      <c r="B174" s="46">
        <f t="shared" si="57"/>
        <v>2039</v>
      </c>
      <c r="C174" s="47">
        <f t="shared" si="58"/>
        <v>0.53</v>
      </c>
      <c r="D174" s="52"/>
      <c r="E174" s="53">
        <v>0.53</v>
      </c>
      <c r="F174" s="53"/>
      <c r="G174" s="15">
        <f t="shared" si="50"/>
        <v>2038</v>
      </c>
      <c r="H174" s="54">
        <v>1289</v>
      </c>
      <c r="I174" s="55">
        <v>646</v>
      </c>
      <c r="J174" s="56"/>
      <c r="K174" s="56">
        <v>36</v>
      </c>
      <c r="L174" s="40">
        <v>67</v>
      </c>
      <c r="M174" s="42"/>
    </row>
    <row r="175" spans="1:13" ht="15" customHeight="1">
      <c r="A175" s="43" t="s">
        <v>157</v>
      </c>
      <c r="B175" s="46">
        <f t="shared" si="57"/>
        <v>593</v>
      </c>
      <c r="C175" s="47">
        <f t="shared" si="58"/>
        <v>18.079999999999998</v>
      </c>
      <c r="D175" s="52">
        <v>16.5</v>
      </c>
      <c r="E175" s="53">
        <v>1.58</v>
      </c>
      <c r="F175" s="53"/>
      <c r="G175" s="15">
        <f t="shared" si="50"/>
        <v>575</v>
      </c>
      <c r="H175" s="54">
        <v>325</v>
      </c>
      <c r="I175" s="55">
        <v>204</v>
      </c>
      <c r="J175" s="56"/>
      <c r="K175" s="56">
        <v>15</v>
      </c>
      <c r="L175" s="40">
        <v>31</v>
      </c>
      <c r="M175" s="42"/>
    </row>
    <row r="176" spans="1:13" ht="15" customHeight="1"/>
  </sheetData>
  <sheetProtection formatCells="0" formatColumns="0" formatRows="0" insertColumns="0" insertRows="0" insertHyperlinks="0" deleteColumns="0" deleteRows="0" sort="0" autoFilter="0" pivotTables="0"/>
  <mergeCells count="2">
    <mergeCell ref="A2:M2"/>
    <mergeCell ref="L3:M3"/>
  </mergeCells>
  <phoneticPr fontId="119" type="noConversion"/>
  <printOptions horizontalCentered="1"/>
  <pageMargins left="0.78740157480314965" right="0.78740157480314965" top="0.98425196850393704" bottom="0.98425196850393704" header="0.31496062992125984" footer="0.59055118110236227"/>
  <pageSetup paperSize="9" orientation="landscape" useFirstPageNumber="1" r:id="rId1"/>
  <headerFooter differentOddEven="1" scaleWithDoc="0">
    <oddFooter>&amp;L&amp;14—&amp;P+11—</oddFooter>
    <evenFooter>&amp;R&amp;14—&amp;P+11—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市、县</vt:lpstr>
      <vt:lpstr>市、县!Print_Titles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2012-05-20T13:34:20Z</cp:lastPrinted>
  <dcterms:created xsi:type="dcterms:W3CDTF">2006-09-13T11:21:51Z</dcterms:created>
  <dcterms:modified xsi:type="dcterms:W3CDTF">2021-11-29T08:47:36Z</dcterms:modified>
</cp:coreProperties>
</file>